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F23D0858-D998-43D7-AE86-535A60052F09}" xr6:coauthVersionLast="47" xr6:coauthVersionMax="47" xr10:uidLastSave="{00000000-0000-0000-0000-000000000000}"/>
  <bookViews>
    <workbookView xWindow="-120" yWindow="-120" windowWidth="29040" windowHeight="15840" tabRatio="812" activeTab="1" xr2:uid="{00000000-000D-0000-FFFF-FFFF00000000}"/>
  </bookViews>
  <sheets>
    <sheet name="NASLOVNA" sheetId="3" r:id="rId1"/>
    <sheet name="2.Dom kulture" sheetId="38" r:id="rId2"/>
    <sheet name="5.Sv.Kajo" sheetId="36" r:id="rId3"/>
    <sheet name="Snimač" sheetId="44" r:id="rId4"/>
    <sheet name="Rekapitulacija" sheetId="39" r:id="rId5"/>
    <sheet name="Optička mreža" sheetId="45" r:id="rId6"/>
    <sheet name="rekapi" sheetId="46" r:id="rId7"/>
  </sheets>
  <externalReferences>
    <externalReference r:id="rId8"/>
  </externalReferences>
  <definedNames>
    <definedName name="_xlnm.Print_Area" localSheetId="1">'2.Dom kulture'!$A$1:$F$41</definedName>
    <definedName name="_xlnm.Print_Area" localSheetId="2">'5.Sv.Kajo'!$A$1:$F$36</definedName>
    <definedName name="_xlnm.Print_Area" localSheetId="0">NASLOVNA!$A$1:$D$37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46" l="1"/>
  <c r="F5" i="46" s="1"/>
  <c r="F7" i="46" s="1"/>
  <c r="F12" i="46" s="1"/>
  <c r="F18" i="45"/>
  <c r="F17" i="45"/>
  <c r="F16" i="45"/>
  <c r="F15" i="45"/>
  <c r="F14" i="45"/>
  <c r="F13" i="45"/>
  <c r="F12" i="45"/>
  <c r="F11" i="45"/>
  <c r="F10" i="45"/>
  <c r="F9" i="45"/>
  <c r="F8" i="45"/>
  <c r="F7" i="45"/>
  <c r="F5" i="45"/>
  <c r="F4" i="45"/>
  <c r="F3" i="45"/>
  <c r="F6" i="45" l="1"/>
  <c r="F19" i="45"/>
  <c r="F29" i="36" l="1"/>
  <c r="F9" i="38" l="1"/>
  <c r="F14" i="36"/>
  <c r="F28" i="36" l="1"/>
  <c r="G7" i="44"/>
  <c r="F12" i="38" l="1"/>
  <c r="G8" i="44"/>
  <c r="G6" i="44"/>
  <c r="G5" i="44"/>
  <c r="G4" i="44"/>
  <c r="G3" i="44"/>
  <c r="F24" i="36"/>
  <c r="F32" i="38"/>
  <c r="F31" i="38"/>
  <c r="F27" i="38"/>
  <c r="F26" i="38"/>
  <c r="F23" i="38"/>
  <c r="F17" i="38"/>
  <c r="F16" i="38"/>
  <c r="F15" i="38"/>
  <c r="F14" i="38"/>
  <c r="F13" i="38"/>
  <c r="F11" i="38"/>
  <c r="F10" i="38"/>
  <c r="F8" i="38"/>
  <c r="F18" i="36"/>
  <c r="F17" i="36"/>
  <c r="F16" i="36"/>
  <c r="F15" i="36"/>
  <c r="F9" i="36"/>
  <c r="F13" i="36"/>
  <c r="G9" i="44" l="1"/>
  <c r="F9" i="39" s="1"/>
  <c r="E30" i="36"/>
  <c r="F30" i="36" s="1"/>
  <c r="E31" i="36" s="1"/>
  <c r="F33" i="38"/>
  <c r="E34" i="38" s="1"/>
  <c r="E19" i="38"/>
  <c r="F12" i="36"/>
  <c r="F11" i="36"/>
  <c r="F10" i="36"/>
  <c r="F8" i="36"/>
  <c r="E20" i="38" l="1"/>
  <c r="F38" i="38" s="1"/>
  <c r="E35" i="38"/>
  <c r="F39" i="38" s="1"/>
  <c r="E20" i="36"/>
  <c r="E21" i="36" s="1"/>
  <c r="E9" i="39"/>
  <c r="E5" i="39"/>
  <c r="F35" i="36" l="1"/>
  <c r="F34" i="36"/>
  <c r="F36" i="36" s="1"/>
  <c r="F7" i="39" s="1"/>
  <c r="F40" i="38"/>
  <c r="F5" i="39" s="1"/>
  <c r="E7" i="39"/>
  <c r="F11" i="39" l="1"/>
  <c r="F11" i="46" s="1"/>
  <c r="F13" i="46" s="1"/>
  <c r="F14" i="46" l="1"/>
  <c r="F15" i="46" s="1"/>
</calcChain>
</file>

<file path=xl/sharedStrings.xml><?xml version="1.0" encoding="utf-8"?>
<sst xmlns="http://schemas.openxmlformats.org/spreadsheetml/2006/main" count="259" uniqueCount="148">
  <si>
    <t>Opis stavke</t>
  </si>
  <si>
    <t>Jedinica mjere</t>
  </si>
  <si>
    <t>Količina</t>
  </si>
  <si>
    <t>Jedinična cijena bez PDV-a</t>
  </si>
  <si>
    <t>Ukupno cijena bez PDV-a</t>
  </si>
  <si>
    <t>komad</t>
  </si>
  <si>
    <t>Montaža sustava video nadzora:
ugradnja i spajanje  elemenata sustava video nadzora: montaža i podešavanje kamera, instalacija mrežnog kontrolera, instalacija servera, ugradnja i spajanje mrežnih elemenata</t>
  </si>
  <si>
    <t>usluga</t>
  </si>
  <si>
    <t>Sitni nespecificirani spojni i montažni materijal.</t>
  </si>
  <si>
    <t>Programiranje i parametriranje sustava video nadzora prema zahtjevima korisnika</t>
  </si>
  <si>
    <t>kom</t>
  </si>
  <si>
    <t>Red.</t>
  </si>
  <si>
    <t>broj stavke</t>
  </si>
  <si>
    <t>Jedinična cijena (u kn)</t>
  </si>
  <si>
    <t>Ukupna cijena</t>
  </si>
  <si>
    <t>(u kn)</t>
  </si>
  <si>
    <t xml:space="preserve"> </t>
  </si>
  <si>
    <t>(A)</t>
  </si>
  <si>
    <t>(B)</t>
  </si>
  <si>
    <t>(C)</t>
  </si>
  <si>
    <t>(D)</t>
  </si>
  <si>
    <t>(E=C X D)</t>
  </si>
  <si>
    <t>Kom</t>
  </si>
  <si>
    <t>Jedinica 
mjere</t>
  </si>
  <si>
    <t>1. SUSTAV VIDEONADZORA</t>
  </si>
  <si>
    <t>Obuka djelatnika korisnika za rukovanje sustavom video nadzora i stručna telefonska podrška u periodu uhodavanja (mjesec dana od puštanja u rad sustava). Obuka se provodi na lokaciji.</t>
  </si>
  <si>
    <t>UKUPNO SUSTAV VIDEONADZORA (bez PDV-a):</t>
  </si>
  <si>
    <t>U jediničnu cijenu uključeno je:
'- Primopredaja sustava korisniku (predaja tehničke dokumentacije, tehničkih listova i certifikata ugrađene opreme, predaja programske dokumentacije na CD-u i dr.) Izdavanje potvrde i zapisnika prema pravilniku MUP-a.</t>
  </si>
  <si>
    <t>SPECIFIKACIJA RADOVA I MATERIJALA</t>
  </si>
  <si>
    <t>INVESTITOR</t>
  </si>
  <si>
    <t>GRAĐEVINA</t>
  </si>
  <si>
    <t>PREDMET</t>
  </si>
  <si>
    <t>PROJEKT SUSTAVA TEHNIČKE ZAŠTITE</t>
  </si>
  <si>
    <t>RAZINA RAZRADE
PROJEKTA</t>
  </si>
  <si>
    <t>REVIZIJA</t>
  </si>
  <si>
    <t>Dobava, montaža i spajanje unutar postojećeg razdjelnika slijedeće opreme:</t>
  </si>
  <si>
    <t>1 kom. aut. Osigurač C16A</t>
  </si>
  <si>
    <t>Ispitivanje instalacije i izdavanje atesta od ovlaštene organizacije.</t>
  </si>
  <si>
    <t>kpl</t>
  </si>
  <si>
    <t>Komplet</t>
  </si>
  <si>
    <t>SVEUKUPNO (bez PDV-a):</t>
  </si>
  <si>
    <t>PROJEKT</t>
  </si>
  <si>
    <t>2. ELEKTROINSTALACIJE</t>
  </si>
  <si>
    <t>UKUPNO ELEKTROISTALACIJE (bez PDV-a):</t>
  </si>
  <si>
    <t xml:space="preserve">Dobava i isporuka mrežne dan/noć WDR video bullet kamere sljedećih karakteristika:
• 8 Megapiksela (3840x2160@30fps))                                              • 1/1.8" CMOS sa progresivnim skeniranjem                                       
• integriran megapikselni P-Iris objektiv 4mm                                                                                                                                      • uključena prilagodljiva IR rasvijeta (IR LED-ice) sa dometom od min. 50m (kut emisije IR svijetla mora pratiti kut gledanja kamere i mora osigurati dinamičku ekspoziciju u odnosu na objekte u pokretu) 
• minimalno osvijetljenje: 0.009 lux (F/1.2,AGC ON) u kolor modu; 0 lux (F1.2) u IR modu• low-Light tehnologija (isporuka kolor slike u uvijetima slabe rasvijete)                                                              • široki Dinamički opseg (WDR) min. 120dB                     
• 30 slika u sekundi u punoj rezoluciji
• Kompresija H.265 ili H.264 sa višekratnim  stream-anjem                                                                              
• protokoli:  IPv4,  SNMP v2c, SNMP v3, HTTP, HTTPS, SOAP, DNS, NTP, RTSP, RTCP, RTP, TCP, UDP, IGMP, ICMP, DHCP, Zeroconf, ARP, RTP/UDP, RTP/UDP multicast, RTP/RTSP/TCP, RTP/RTSP/HTTP/TCP,RTP/RTSP/HTTPS/TCP• USB sučelje 2.0 (za konfiguraciju kamera preko Wi-Fi adaptera)
• 1x SD/SDHC/SDXC slot za lokalno snimanje kao backup medij 
• kućište: ‘Vandal resistant’ min. I
• Napajanje: PoE Class 3 (IEEE802.3af Class 3), 9W maks.
• Temperaturni opseg u radnom pogonu - 40°C do +60°C
                                                                                 </t>
  </si>
  <si>
    <t>Dobava i isporuka zidnog  nosača za dovod instalacija i uvod u kućište kamere te pripadajućeg stupnog nosača sa trostrukom obujmicom</t>
  </si>
  <si>
    <t>Dobava i ugradnja Vanjske EXIR  dome IP kamere rezolucije 4MP, s objektivom 4mm, IP zaštitom 66.Uključen pripadajući IR dometa 30 metara s EXIL led tehnologijom.3D DNR,WDR 120dB,BLC s napajanjem 12Vdc i POE</t>
  </si>
  <si>
    <t>SOLIN SIGURAN GRAD</t>
  </si>
  <si>
    <t>GRAD SOLIN
Stjepana Radića 42
OIB:40642464411</t>
  </si>
  <si>
    <t>pau</t>
  </si>
  <si>
    <t>Komplet sa montažnim priborom</t>
  </si>
  <si>
    <r>
      <t>Dobava, polaganje i spajanje kabela termike PP00Y 3x2,5 mm</t>
    </r>
    <r>
      <rPr>
        <vertAlign val="superscript"/>
        <sz val="8"/>
        <rFont val="Calibri"/>
        <family val="2"/>
        <charset val="238"/>
      </rPr>
      <t>2</t>
    </r>
    <r>
      <rPr>
        <sz val="8"/>
        <rFont val="Calibri"/>
        <family val="2"/>
        <charset val="238"/>
      </rPr>
      <t>u PVC kanalice, cijev CS25 i zemljani rov, polaže se:</t>
    </r>
  </si>
  <si>
    <t>Izrada izvedene tehničke dokumentacije, 1xprint, 1xCD: geodetski snimak kabela i stupa</t>
  </si>
  <si>
    <t>m</t>
  </si>
  <si>
    <t>Nepredviđeni radovi u iznosu od 10%</t>
  </si>
  <si>
    <r>
      <t>20 m kabela PP00Y 3x2,5 mm</t>
    </r>
    <r>
      <rPr>
        <vertAlign val="superscript"/>
        <sz val="8"/>
        <rFont val="Calibri"/>
        <family val="2"/>
        <charset val="238"/>
      </rPr>
      <t>2</t>
    </r>
  </si>
  <si>
    <t>20 m CS25</t>
  </si>
  <si>
    <t>TROŠKOVNIK UZ IZVEDBENI PROJEKT</t>
  </si>
  <si>
    <t>R.B.</t>
  </si>
  <si>
    <t>Opis</t>
  </si>
  <si>
    <t>Iznos kn</t>
  </si>
  <si>
    <t>UKUPNO:</t>
  </si>
  <si>
    <t>Cijena kn</t>
  </si>
  <si>
    <t>Jed. Mj</t>
  </si>
  <si>
    <t>Kol</t>
  </si>
  <si>
    <t>Sitni potrebni materijal za puštanje sustava u rad ( Napojna letva, šuko utičnica, utikač, switch, rj45 konektori, itd...)</t>
  </si>
  <si>
    <t xml:space="preserve"> AOC-U2879VF
AOC U2879VF - LCD monitor | 28,0" | WLED backlight | PiP | 3840x2160@60hz | 1x DSUB | 1x DVI | 1x HDMI | 1x DP | 16:9 format | 80m:1 DCR | 300cd/m2 | 1ms | MHL</t>
  </si>
  <si>
    <t>NAKON POPUSTA (bez PDV-a):</t>
  </si>
  <si>
    <t xml:space="preserve">Dobava i isporuka UPS uređaja, sljedećih karakteristika:
• maksimalni kapacitet 155 VA / 160W
• autonomija pod punim opterećenjem: 10 min
• automatski regulator napona
• zaštita od prenapona, smetnji i preopterećenja
• uključene 4 akumulatora 7Ah
• automatski start nakon povratka mrežnog napajanja
• LED indikatori za signalizaciju statusa
</t>
  </si>
  <si>
    <t>Rbr</t>
  </si>
  <si>
    <t>CDS-Snimač</t>
  </si>
  <si>
    <t>2.Dom kulture</t>
  </si>
  <si>
    <t>5.Sv.Kajo kod Ribole</t>
  </si>
  <si>
    <t>2.)  Dom Kulture</t>
  </si>
  <si>
    <t>5.)  Sv. Kajo</t>
  </si>
  <si>
    <t>7 m CS25</t>
  </si>
  <si>
    <t>Dobava i ugradnja upravljivog mrežnog preklopnika 4+4 portni slijedećih karakteristika:
- 8 POE porta 10/100/1000 TX RJ45, 
- 2 Gbit porta  10/100/1000 TX RJ45
- za teške uvijete rada, temp- od -40 do + 75oC
- napajač 48VDC 120Watt (2.5A) radna temperatura od 35-70oC, montaža na Din šinu Tip Comnet  CNGE2FE8MSPOE+</t>
  </si>
  <si>
    <t>Dobava i ugradnja upravljivog mrežnog preklopnika 4+4 portni slijedećih karakteristika:
- 4  porta 10/100/1000 TX RJ45, 
- 4 Combo porta 
- Switching Fabric: 16Gbps Packet throughput
- za teške uvijete rada, temp- od -40 do + 75oC
- svaki ulaz zaštićen prenaponskom zaštiom
- montaža na DIN šinu
- garancija 7 godina
Tip  Comnet  CNGE8MS
- napajač 48VDC 120Watt (2.5A) radna temperatura od 35-71C, montaža na Din šinu
U kompletu  2 komada SFP za singlemodni optički kabel, 1000FX, 1310NM, 15KM, 2 FIBER, LC konektor,Tip  Comnet SFP-6 
kao i dva patch kabela LC-LC dužine 2 metra</t>
  </si>
  <si>
    <t xml:space="preserve"> SNIMAČ 64 kanala</t>
  </si>
  <si>
    <r>
      <t>Dobava i montaža na stup ormara za smještaj elektroničke opreme kao Legrand tip SCHRACK PLSTIFICIRANI, IP66, IK10; dimenzija 600x400x200mm; kod 036251. Ormar je opremljen sa: ventilatorom (kod 0348, protok zraka 40-160m</t>
    </r>
    <r>
      <rPr>
        <vertAlign val="superscript"/>
        <sz val="8"/>
        <rFont val="Calibri"/>
        <family val="2"/>
        <charset val="238"/>
      </rPr>
      <t>3</t>
    </r>
    <r>
      <rPr>
        <sz val="8"/>
        <rFont val="Calibri"/>
        <family val="2"/>
        <charset val="238"/>
      </rPr>
      <t>/h), grijačem 20W, Hygrothermostatom, Komplet</t>
    </r>
  </si>
  <si>
    <t>Dobava, ugradnja i podešavanje bežičnog 60Ghz linka brzine najmanje 450Mbps koje se usmjerava prema točci Cemex trake i sa silosa na zgradu gradske uprave. Isti se isporučuje programiran za točkastu disperziju signala kriptiranu i zaštićenu. Link se isporučuje u paru te se prijamni dio instalira na navedenu točku. Komplet 2 Linka uključuju slijedeće komponente:konvertori sa POE 48 NA POE 24 V,Unifi Building to Building Bridge  60 Gz, 1,7 Gps+,Gigabit Surge Suppressor 10kA, Potrošni materijal te konfiguracija ,montaža i puštanje u rad uključeno u cijenu</t>
  </si>
  <si>
    <t xml:space="preserve">Dobava i isporuka mrežne IR Speed Dome WDR video  kamere sljedećih karakteristika:
KAMERA DS-2DE5432IW-AE
Glavne karakteristike:4MP Ultra Low-Light
2560 × 1440 @30fps POE, AGC,AWB, HLC, EIS,WDR, DEFOG, IP66
Regional exposure, Regional focus
32x zoom Alarm ulaz/izlaz, Audio ulaz/izlaz
Autofokus Senzor:1/2.8” progressive scan CMOS Leća:4,8-153 mm
Domet IR-a:150m Efektivni pikseli:2560*1440
Kompresija:H.265+/H.265/H.264+/H.264/MJPEG Minimalno osvjetljenje: 0.005Lux@(F1.6, AGC ON) Dan/noć: IR cut filter Elektronski okidač
 Napajanje: 24 VAC i Hi-PoE Potrošnja struje: 30W Dimenzije: ?208 mm × 345 mm
Masa: 3,3KG
Uključen  NOSAČ KAMERE DS-1602ZJ                                   </t>
  </si>
  <si>
    <r>
      <t>Dobava, polaganje i spajanje kabela termike PP00Y 3x2,5 mm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u , cijev CS25 unutar stupa, polaže se:</t>
    </r>
  </si>
  <si>
    <r>
      <t>20 m kabela PP00Y 3x2,5 mm</t>
    </r>
    <r>
      <rPr>
        <vertAlign val="superscript"/>
        <sz val="8"/>
        <rFont val="Arial"/>
        <family val="2"/>
      </rPr>
      <t>2</t>
    </r>
  </si>
  <si>
    <r>
      <t>Dobava i montaža na stup ormara za smještaj elektroničke opreme kao Legrand tip SCHRACK PLSTIFICIRANI, IP66, IK10; dimenzija 600x400x200mm; kod 036251. Ormar je opremljen sa: ventilatorom (kod 0348, protok zraka 40-160m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/h), grijačem 20W, Hygrothermostatom, Komplet</t>
    </r>
  </si>
  <si>
    <t>Solin, lipanj 2021. godine</t>
  </si>
  <si>
    <t xml:space="preserve">DIGITALNI VIDEO SNIMAČ DS-9632NI-I8 • IP video ulaz: 32- ch 
• Do 12 megapiksela rezolucija 
• BANDWITH SNIMANJA: 320Mbps
• Dvosmjerni audio: 1-ch BNC (2.0Vp-p, 1k?)Rezolucija snimanja:
12MP/8MP/5MP/3MP/1080P/UXGA/720P/VGA/4CIF/DCIF/2CIF/CIF/QCIF
HMDI1/VGA1 izlazi: HDMI1: 4K (3840 × 2160)/60Hz, 
4K (3840 × 2160)/30Hz, 2K (2560 × 1440)/60Hz, 1920 × 1080p/60Hz, 1600 × 
HDMI2/VGA2 izlazi: 1920 × 1080p/60Hz, 1280 × 1024/60Hz, 1280 × 720/ Udaljena spajanja: 128
Sučelje: 8x SATA za HDD, 1x eSATA 
Kapacitet: do 6TB za svaki pojedini HDD Broj raid polja: 4
RAID polje: RAID0, RAID1, RAID5, RAID10 Mrežno sučelje: 2X, RJ45 10M/100M/1000Mbps Ethernet Port
Video kompresija: H.265/H.264/H.264+/MPEG4
Serijsko sučelje: 1xRS-232, 1xRS-485, 1xRS-485 (tipkovnica) 
USB sučelje: 1x USB3.0, 2x USB2.0
Alarmni ulaz: 16, Alarmni izlaz: 4
Napajanje: 100-240VAC 
Potrošnja struje: ?30W 
Radna temperatura: -10°C ~ 55°C </t>
  </si>
  <si>
    <t>Hard Disk 6Tb SATA line Surveilance. Bez gubitka snimka. Predviđen za rad 24/7</t>
  </si>
  <si>
    <t>Dobava i isporuka UPS uređaja za uklanjanje smetnji iz gradske mreže 		APC-BR1500GI
APC BR1500GI - Back-UPS RS | 1500VA/865W | Line Interactive Voltage Stabalization | Input 230V/Output 230V | Sučelje USB | Sa produljenim vremenom trajanja | (5) IEC 320 C13 (Battery Backup) + (5) IEC 320 C13 (Surge Protection). 3,4 min @ 865W, 12 min @ 435W.</t>
  </si>
  <si>
    <t xml:space="preserve">Javne površine grada Solina sustav NADOGRADNJA VIDEONADZORA PROMETNIH REDARA
</t>
  </si>
  <si>
    <t>1.</t>
  </si>
  <si>
    <t>SUSTAV VIDEONADZORA</t>
  </si>
  <si>
    <t>2.</t>
  </si>
  <si>
    <t>ELEKTROINSTALACIJE</t>
  </si>
  <si>
    <t>DOM KULTURE</t>
  </si>
  <si>
    <t>SV. KAJO</t>
  </si>
  <si>
    <t>REKAPITULACIJA SUSTAVA TEHNIČKE ZAŠTITE</t>
  </si>
  <si>
    <t>UKUPNA CJENA BEZ PDV-a (kn) 
ukupna cijena iz stupca E</t>
  </si>
  <si>
    <t>TROŠKOVNIK SVJETLOVODNE INFRASTRUKTURE</t>
  </si>
  <si>
    <t xml:space="preserve">OPIS </t>
  </si>
  <si>
    <t>Jed.</t>
  </si>
  <si>
    <t>kol.</t>
  </si>
  <si>
    <t>cijena</t>
  </si>
  <si>
    <t>UKUPNO
(kn)</t>
  </si>
  <si>
    <t>1</t>
  </si>
  <si>
    <t>Svjetlovodni kabel singlemode 12 niti za vanjsko polaganje, sa zaštitom od glodavaca</t>
  </si>
  <si>
    <t>2</t>
  </si>
  <si>
    <t>Vodotjesna svjetlovodna spojnica kapaciteta do 24 niti, uvod za minimalno 6 kabela, komplet sa splice kazetama, cjevčicama za zaštitu spoja i priborom za montažu spojnice na zid</t>
  </si>
  <si>
    <t>3</t>
  </si>
  <si>
    <t>Svjetlovodni razdjelnik 19'', 1U, 12xLC Singlemode ili Splice box za montažu na zid/ormar, komplet sa adapterima, cjevčicama za zaštitu spoja, pigtailovima i splice kazetama</t>
  </si>
  <si>
    <t>4</t>
  </si>
  <si>
    <t>Ostali sitni montažni i spojni materijal; PVC vezice, vijci, stopice i sl. - 3% vrijednosti materijala</t>
  </si>
  <si>
    <t>pauš</t>
  </si>
  <si>
    <t>5</t>
  </si>
  <si>
    <t>Uvlačenje svjetlovodnog kabela 12 niti u sustav DTK, uz postojeće kabele sa označavanjem u svakom kabelskom zdencu</t>
  </si>
  <si>
    <t>6</t>
  </si>
  <si>
    <t>Ugradnja svjetlovodnog razdjelnika kapaciteta 12xLC komplet sa spajanjem i pripremom kabela</t>
  </si>
  <si>
    <t>7</t>
  </si>
  <si>
    <t>Ugradnja račvaste svjetlovodne spojnice kapaciteta do 24 niti, komplet sa montažom na stjenku kabelskog zdenca i spajanjem do 12 niti</t>
  </si>
  <si>
    <t>8</t>
  </si>
  <si>
    <t>Završna mjerenja na svjetlovodnom kabelu i izrada atesta</t>
  </si>
  <si>
    <t>nit</t>
  </si>
  <si>
    <t>9</t>
  </si>
  <si>
    <t>Otvaranje postojeće spojnice i razdjelnika i spajanje do 12 niti</t>
  </si>
  <si>
    <t>10</t>
  </si>
  <si>
    <t>Izrada proboja u kabelski zdenac</t>
  </si>
  <si>
    <t>11</t>
  </si>
  <si>
    <t>Dobava, doprema i montaža Stupa Kors 1-B visine 6m. Komplet sa iskopom jame i izradom betonskog postolja za stup, uvod cijevi</t>
  </si>
  <si>
    <t>12</t>
  </si>
  <si>
    <r>
      <t xml:space="preserve">Izrada rova u asflatnoj ili betonskoj površini dubine do 40cm, sa dobavom i ugradnjom cijevi PE50, postavom tampona, zapilavanjem asfalta, i betoniranjem komplet rova, asfaltiranjem završnog sloja, te odvozom viška materijala na deponiju
</t>
    </r>
    <r>
      <rPr>
        <sz val="10"/>
        <color indexed="10"/>
        <rFont val="Arial"/>
        <family val="2"/>
        <charset val="238"/>
      </rPr>
      <t>NIJE UKLJUČENA POSTAVLJANJE PRIVREMENE PROMETNE REGULACIJE, IZRADA PROMETNIH ELABORATA I SLIČNO. PO POTREBI NAVEDENE RADOVE IZVODI OVLAŠTENA TVRTKA</t>
    </r>
  </si>
  <si>
    <t>13</t>
  </si>
  <si>
    <t>Izrada proboja u objekt sa uvodom cijevi i kabela</t>
  </si>
  <si>
    <t>14</t>
  </si>
  <si>
    <t>Dobava i montaža PVC kanala dim do 60x40</t>
  </si>
  <si>
    <t>15</t>
  </si>
  <si>
    <t>Dobava i polaganje kabela PP00 3x2,5m2</t>
  </si>
  <si>
    <t>16</t>
  </si>
  <si>
    <t>Dokumentacija izvedenog stanja:
- situacijski prikaz trase
- shematski prikaz trase
- shema spajanja</t>
  </si>
  <si>
    <t>UKUPNO :</t>
  </si>
  <si>
    <t>REKAPITULACIJA</t>
  </si>
  <si>
    <t>Optička mreža</t>
  </si>
  <si>
    <t>UKUPNA PROCJENA BEZ PDV-a (kn) 
ukupna cijena iz stupca E</t>
  </si>
  <si>
    <t>SVEUKUPNO:</t>
  </si>
  <si>
    <t>SUSTAV TEHNIČKE ZAŠTITE</t>
  </si>
  <si>
    <t>OPTIČKA MREŽA</t>
  </si>
  <si>
    <t>PDV (25%) u kn</t>
  </si>
  <si>
    <t>SVEUKUPNO S PDV-om</t>
  </si>
  <si>
    <t>Napomena: Sustav mora biti kompatibilan s postojećim ugrađenim sustaom koji koristi prometno redarstvo. Uvid u projektunu dokumentaciju može se ostvariti u kontaktu br. 21/555-222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</si>
</sst>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 kn&quot;_-;\-* #,##0.00&quot; kn&quot;_-;_-* \-??&quot; kn&quot;_-;_-@_-"/>
    <numFmt numFmtId="165" formatCode="#,##0.00\ _k_n;[Red]#,##0.00\ _k_n"/>
    <numFmt numFmtId="166" formatCode="#,##0.00;[Red]#,##0.00"/>
    <numFmt numFmtId="167" formatCode="#,##0.00\ _k_n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 val="singleAccounting"/>
      <sz val="15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 val="singleAccounting"/>
      <sz val="13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238"/>
    </font>
    <font>
      <sz val="8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6"/>
      <color theme="1"/>
      <name val="Arial"/>
      <family val="2"/>
      <charset val="238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i/>
      <sz val="10"/>
      <name val="Comic Sans MS"/>
      <family val="4"/>
      <charset val="238"/>
    </font>
    <font>
      <b/>
      <i/>
      <sz val="11"/>
      <name val="Comic Sans MS"/>
      <family val="4"/>
      <charset val="238"/>
    </font>
    <font>
      <i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charset val="238"/>
      <scheme val="minor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5">
    <xf numFmtId="0" fontId="0" fillId="0" borderId="0"/>
    <xf numFmtId="0" fontId="7" fillId="0" borderId="0"/>
    <xf numFmtId="0" fontId="1" fillId="0" borderId="0"/>
    <xf numFmtId="0" fontId="1" fillId="0" borderId="0"/>
    <xf numFmtId="0" fontId="18" fillId="0" borderId="0"/>
  </cellStyleXfs>
  <cellXfs count="196">
    <xf numFmtId="0" fontId="0" fillId="0" borderId="0" xfId="0"/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vertical="top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17" fillId="0" borderId="0" xfId="0" applyFont="1"/>
    <xf numFmtId="0" fontId="20" fillId="0" borderId="1" xfId="4" applyFont="1" applyBorder="1" applyAlignment="1">
      <alignment horizontal="left" vertical="center" wrapText="1"/>
    </xf>
    <xf numFmtId="0" fontId="20" fillId="0" borderId="1" xfId="4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/>
    </xf>
    <xf numFmtId="0" fontId="20" fillId="0" borderId="4" xfId="4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4" fontId="0" fillId="0" borderId="0" xfId="0" applyNumberFormat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16" fillId="0" borderId="0" xfId="0" applyNumberFormat="1" applyFont="1" applyAlignment="1">
      <alignment horizontal="left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wrapText="1"/>
    </xf>
    <xf numFmtId="0" fontId="28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/>
    <xf numFmtId="0" fontId="27" fillId="5" borderId="1" xfId="0" applyFont="1" applyFill="1" applyBorder="1"/>
    <xf numFmtId="0" fontId="27" fillId="5" borderId="1" xfId="0" applyFont="1" applyFill="1" applyBorder="1" applyAlignment="1">
      <alignment horizontal="center"/>
    </xf>
    <xf numFmtId="167" fontId="27" fillId="5" borderId="1" xfId="0" applyNumberFormat="1" applyFont="1" applyFill="1" applyBorder="1" applyAlignment="1">
      <alignment horizontal="center"/>
    </xf>
    <xf numFmtId="0" fontId="0" fillId="0" borderId="0" xfId="0" applyFill="1"/>
    <xf numFmtId="0" fontId="29" fillId="0" borderId="0" xfId="0" applyFont="1" applyBorder="1" applyAlignment="1">
      <alignment horizontal="center" vertical="center"/>
    </xf>
    <xf numFmtId="4" fontId="31" fillId="0" borderId="17" xfId="0" applyNumberFormat="1" applyFont="1" applyBorder="1" applyAlignment="1">
      <alignment horizontal="right"/>
    </xf>
    <xf numFmtId="0" fontId="0" fillId="0" borderId="0" xfId="0" applyBorder="1"/>
    <xf numFmtId="0" fontId="1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/>
    </xf>
    <xf numFmtId="0" fontId="5" fillId="4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32" fillId="0" borderId="0" xfId="0" applyFont="1"/>
    <xf numFmtId="0" fontId="34" fillId="0" borderId="1" xfId="4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4" fontId="33" fillId="0" borderId="1" xfId="0" applyNumberFormat="1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4" fillId="0" borderId="4" xfId="4" applyFont="1" applyBorder="1" applyAlignment="1">
      <alignment vertical="center" wrapText="1"/>
    </xf>
    <xf numFmtId="0" fontId="33" fillId="0" borderId="4" xfId="0" applyFont="1" applyBorder="1" applyAlignment="1">
      <alignment horizontal="center" vertical="center" wrapText="1"/>
    </xf>
    <xf numFmtId="4" fontId="33" fillId="0" borderId="4" xfId="0" applyNumberFormat="1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6" fillId="0" borderId="10" xfId="0" applyFont="1" applyBorder="1"/>
    <xf numFmtId="0" fontId="34" fillId="0" borderId="10" xfId="0" applyFont="1" applyBorder="1" applyAlignment="1">
      <alignment horizontal="justify" vertical="center" wrapText="1"/>
    </xf>
    <xf numFmtId="166" fontId="34" fillId="0" borderId="10" xfId="0" applyNumberFormat="1" applyFont="1" applyBorder="1" applyAlignment="1">
      <alignment horizontal="right"/>
    </xf>
    <xf numFmtId="0" fontId="34" fillId="0" borderId="10" xfId="0" applyFont="1" applyBorder="1" applyAlignment="1">
      <alignment horizontal="center"/>
    </xf>
    <xf numFmtId="4" fontId="34" fillId="0" borderId="11" xfId="0" applyNumberFormat="1" applyFont="1" applyBorder="1" applyAlignment="1">
      <alignment horizontal="right"/>
    </xf>
    <xf numFmtId="0" fontId="34" fillId="0" borderId="12" xfId="0" applyFont="1" applyBorder="1" applyAlignment="1">
      <alignment horizontal="center" vertical="center"/>
    </xf>
    <xf numFmtId="0" fontId="36" fillId="0" borderId="3" xfId="0" applyFont="1" applyBorder="1"/>
    <xf numFmtId="0" fontId="34" fillId="0" borderId="3" xfId="0" applyFont="1" applyBorder="1" applyAlignment="1">
      <alignment horizontal="justify" vertical="center" wrapText="1"/>
    </xf>
    <xf numFmtId="166" fontId="34" fillId="0" borderId="3" xfId="0" applyNumberFormat="1" applyFont="1" applyBorder="1" applyAlignment="1">
      <alignment horizontal="right"/>
    </xf>
    <xf numFmtId="0" fontId="34" fillId="0" borderId="3" xfId="0" applyFont="1" applyBorder="1" applyAlignment="1">
      <alignment horizontal="center"/>
    </xf>
    <xf numFmtId="4" fontId="34" fillId="0" borderId="13" xfId="0" applyNumberFormat="1" applyFont="1" applyBorder="1" applyAlignment="1">
      <alignment horizontal="right"/>
    </xf>
    <xf numFmtId="0" fontId="34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horizontal="justify" wrapText="1"/>
    </xf>
    <xf numFmtId="0" fontId="34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5" xfId="0" applyFont="1" applyBorder="1" applyAlignment="1">
      <alignment horizontal="justify"/>
    </xf>
    <xf numFmtId="4" fontId="34" fillId="0" borderId="15" xfId="0" applyNumberFormat="1" applyFont="1" applyBorder="1" applyAlignment="1">
      <alignment horizontal="right"/>
    </xf>
    <xf numFmtId="0" fontId="34" fillId="0" borderId="15" xfId="0" applyFont="1" applyBorder="1" applyAlignment="1">
      <alignment horizontal="center"/>
    </xf>
    <xf numFmtId="4" fontId="34" fillId="0" borderId="16" xfId="0" applyNumberFormat="1" applyFont="1" applyBorder="1" applyAlignment="1">
      <alignment horizontal="right"/>
    </xf>
    <xf numFmtId="0" fontId="0" fillId="0" borderId="20" xfId="0" applyBorder="1"/>
    <xf numFmtId="0" fontId="0" fillId="0" borderId="21" xfId="0" applyBorder="1"/>
    <xf numFmtId="4" fontId="0" fillId="0" borderId="20" xfId="0" applyNumberFormat="1" applyBorder="1"/>
    <xf numFmtId="0" fontId="0" fillId="0" borderId="22" xfId="0" applyBorder="1"/>
    <xf numFmtId="0" fontId="0" fillId="4" borderId="0" xfId="0" applyFill="1" applyBorder="1" applyAlignment="1">
      <alignment horizontal="center"/>
    </xf>
    <xf numFmtId="4" fontId="0" fillId="0" borderId="0" xfId="0" applyNumberFormat="1" applyFont="1" applyBorder="1" applyAlignment="1">
      <alignment horizontal="right" wrapText="1"/>
    </xf>
    <xf numFmtId="49" fontId="0" fillId="0" borderId="0" xfId="0" applyNumberFormat="1" applyBorder="1" applyAlignment="1">
      <alignment horizontal="center" vertical="top" wrapText="1"/>
    </xf>
    <xf numFmtId="4" fontId="0" fillId="4" borderId="0" xfId="0" applyNumberFormat="1" applyFill="1" applyBorder="1" applyAlignment="1">
      <alignment horizontal="right"/>
    </xf>
    <xf numFmtId="0" fontId="0" fillId="0" borderId="0" xfId="0" applyAlignment="1">
      <alignment horizontal="center"/>
    </xf>
    <xf numFmtId="0" fontId="23" fillId="3" borderId="1" xfId="0" applyFont="1" applyFill="1" applyBorder="1" applyAlignment="1">
      <alignment horizontal="center" vertical="center" wrapText="1"/>
    </xf>
    <xf numFmtId="4" fontId="0" fillId="0" borderId="22" xfId="0" applyNumberFormat="1" applyBorder="1"/>
    <xf numFmtId="0" fontId="27" fillId="5" borderId="4" xfId="0" applyFont="1" applyFill="1" applyBorder="1" applyAlignment="1">
      <alignment horizontal="center" wrapText="1"/>
    </xf>
    <xf numFmtId="0" fontId="27" fillId="5" borderId="4" xfId="0" applyFont="1" applyFill="1" applyBorder="1" applyAlignment="1">
      <alignment horizontal="center"/>
    </xf>
    <xf numFmtId="49" fontId="7" fillId="0" borderId="26" xfId="0" applyNumberFormat="1" applyFont="1" applyBorder="1" applyAlignment="1">
      <alignment horizontal="right" vertical="top"/>
    </xf>
    <xf numFmtId="0" fontId="7" fillId="0" borderId="27" xfId="2" applyFont="1" applyBorder="1" applyAlignment="1">
      <alignment vertical="center" wrapText="1"/>
    </xf>
    <xf numFmtId="0" fontId="7" fillId="0" borderId="27" xfId="2" applyFont="1" applyBorder="1" applyAlignment="1">
      <alignment horizontal="center" vertical="center"/>
    </xf>
    <xf numFmtId="1" fontId="7" fillId="0" borderId="3" xfId="2" applyNumberFormat="1" applyFont="1" applyBorder="1" applyAlignment="1">
      <alignment horizontal="center" vertical="center"/>
    </xf>
    <xf numFmtId="4" fontId="7" fillId="0" borderId="27" xfId="0" applyNumberFormat="1" applyFont="1" applyBorder="1" applyAlignment="1">
      <alignment horizontal="right" vertical="center" wrapText="1"/>
    </xf>
    <xf numFmtId="4" fontId="7" fillId="0" borderId="28" xfId="0" applyNumberFormat="1" applyFont="1" applyBorder="1" applyAlignment="1">
      <alignment horizontal="right" vertical="center" wrapText="1"/>
    </xf>
    <xf numFmtId="49" fontId="7" fillId="0" borderId="29" xfId="0" applyNumberFormat="1" applyFont="1" applyBorder="1" applyAlignment="1">
      <alignment horizontal="right" vertical="top"/>
    </xf>
    <xf numFmtId="0" fontId="7" fillId="0" borderId="30" xfId="2" applyFont="1" applyBorder="1" applyAlignment="1">
      <alignment vertical="center" wrapText="1"/>
    </xf>
    <xf numFmtId="0" fontId="7" fillId="0" borderId="30" xfId="2" applyFont="1" applyBorder="1" applyAlignment="1">
      <alignment horizontal="center" vertical="center"/>
    </xf>
    <xf numFmtId="4" fontId="7" fillId="0" borderId="30" xfId="0" applyNumberFormat="1" applyFont="1" applyBorder="1" applyAlignment="1">
      <alignment horizontal="right" vertical="center" wrapText="1"/>
    </xf>
    <xf numFmtId="4" fontId="7" fillId="0" borderId="31" xfId="0" applyNumberFormat="1" applyFont="1" applyBorder="1" applyAlignment="1">
      <alignment horizontal="right" vertical="center" wrapText="1"/>
    </xf>
    <xf numFmtId="0" fontId="7" fillId="0" borderId="30" xfId="2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right" vertical="top"/>
    </xf>
    <xf numFmtId="0" fontId="7" fillId="0" borderId="33" xfId="2" applyFont="1" applyBorder="1" applyAlignment="1">
      <alignment vertical="center" wrapText="1"/>
    </xf>
    <xf numFmtId="0" fontId="7" fillId="0" borderId="33" xfId="2" applyFont="1" applyBorder="1" applyAlignment="1">
      <alignment horizontal="center" vertical="center" wrapText="1"/>
    </xf>
    <xf numFmtId="4" fontId="7" fillId="0" borderId="33" xfId="0" applyNumberFormat="1" applyFont="1" applyBorder="1" applyAlignment="1">
      <alignment horizontal="right" vertical="center" wrapText="1"/>
    </xf>
    <xf numFmtId="4" fontId="7" fillId="0" borderId="34" xfId="0" applyNumberFormat="1" applyFont="1" applyBorder="1" applyAlignment="1">
      <alignment horizontal="right" vertical="center" wrapText="1"/>
    </xf>
    <xf numFmtId="4" fontId="39" fillId="0" borderId="18" xfId="0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23" fillId="0" borderId="1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" xfId="0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11" fillId="0" borderId="0" xfId="0" applyNumberFormat="1" applyFont="1" applyBorder="1" applyAlignment="1">
      <alignment horizontal="left" vertical="center"/>
    </xf>
    <xf numFmtId="2" fontId="3" fillId="0" borderId="0" xfId="0" applyNumberFormat="1" applyFont="1" applyBorder="1" applyAlignment="1">
      <alignment vertical="center" wrapText="1"/>
    </xf>
    <xf numFmtId="2" fontId="0" fillId="0" borderId="0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right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 wrapText="1"/>
    </xf>
    <xf numFmtId="49" fontId="0" fillId="0" borderId="18" xfId="0" applyNumberFormat="1" applyBorder="1" applyAlignment="1">
      <alignment horizontal="center" vertical="top" wrapText="1"/>
    </xf>
    <xf numFmtId="4" fontId="0" fillId="4" borderId="18" xfId="0" applyNumberFormat="1" applyFill="1" applyBorder="1" applyAlignment="1">
      <alignment horizontal="right"/>
    </xf>
    <xf numFmtId="0" fontId="0" fillId="4" borderId="23" xfId="0" applyFill="1" applyBorder="1" applyAlignment="1">
      <alignment horizontal="center"/>
    </xf>
    <xf numFmtId="4" fontId="0" fillId="0" borderId="23" xfId="0" applyNumberFormat="1" applyFont="1" applyBorder="1" applyAlignment="1">
      <alignment horizontal="right" wrapText="1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4" fontId="0" fillId="0" borderId="6" xfId="0" applyNumberFormat="1" applyFont="1" applyBorder="1" applyAlignment="1">
      <alignment horizontal="right" wrapText="1"/>
    </xf>
    <xf numFmtId="4" fontId="0" fillId="0" borderId="8" xfId="0" applyNumberFormat="1" applyFont="1" applyBorder="1" applyAlignment="1">
      <alignment horizontal="right" wrapText="1"/>
    </xf>
    <xf numFmtId="49" fontId="0" fillId="0" borderId="24" xfId="0" applyNumberFormat="1" applyBorder="1" applyAlignment="1">
      <alignment horizontal="center" vertical="top" wrapText="1"/>
    </xf>
    <xf numFmtId="49" fontId="0" fillId="0" borderId="25" xfId="0" applyNumberFormat="1" applyBorder="1" applyAlignment="1">
      <alignment horizontal="center" vertical="top" wrapText="1"/>
    </xf>
    <xf numFmtId="4" fontId="0" fillId="4" borderId="25" xfId="0" applyNumberFormat="1" applyFill="1" applyBorder="1" applyAlignment="1">
      <alignment horizontal="right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4" fontId="3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30" fillId="0" borderId="19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3" fillId="3" borderId="1" xfId="0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4" fontId="24" fillId="4" borderId="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4" fontId="39" fillId="0" borderId="18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4" fontId="24" fillId="4" borderId="4" xfId="0" applyNumberFormat="1" applyFont="1" applyFill="1" applyBorder="1" applyAlignment="1">
      <alignment horizontal="center" vertical="center" wrapText="1"/>
    </xf>
    <xf numFmtId="4" fontId="24" fillId="4" borderId="5" xfId="0" applyNumberFormat="1" applyFont="1" applyFill="1" applyBorder="1" applyAlignment="1">
      <alignment horizontal="center" vertical="center" wrapText="1"/>
    </xf>
  </cellXfs>
  <cellStyles count="5">
    <cellStyle name="Normal 2" xfId="2" xr:uid="{00000000-0005-0000-0000-000001000000}"/>
    <cellStyle name="Normal 3" xfId="3" xr:uid="{00000000-0005-0000-0000-000002000000}"/>
    <cellStyle name="Normal 4" xfId="1" xr:uid="{00000000-0005-0000-0000-000003000000}"/>
    <cellStyle name="Normalno" xfId="0" builtinId="0"/>
    <cellStyle name="TableStyleLight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2</xdr:row>
      <xdr:rowOff>2314576</xdr:rowOff>
    </xdr:from>
    <xdr:to>
      <xdr:col>1</xdr:col>
      <xdr:colOff>1171575</xdr:colOff>
      <xdr:row>2</xdr:row>
      <xdr:rowOff>2686050</xdr:rowOff>
    </xdr:to>
    <xdr:pic>
      <xdr:nvPicPr>
        <xdr:cNvPr id="2" name="Picture 1" descr="http://shop.krobel.eu/ImageFitInServlet*?img=07167&amp;width=246&amp;height=18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4" y="2857501"/>
          <a:ext cx="1143001" cy="37147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377336</xdr:colOff>
      <xdr:row>5</xdr:row>
      <xdr:rowOff>186836</xdr:rowOff>
    </xdr:from>
    <xdr:to>
      <xdr:col>1</xdr:col>
      <xdr:colOff>653561</xdr:colOff>
      <xdr:row>6</xdr:row>
      <xdr:rowOff>28196</xdr:rowOff>
    </xdr:to>
    <xdr:pic>
      <xdr:nvPicPr>
        <xdr:cNvPr id="3" name="Picture 2" descr="http://ezy.hr/upl_data/proizvodi/APC-BR1200GI_thumb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1105" y="5740644"/>
          <a:ext cx="276225" cy="99264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283266</xdr:colOff>
      <xdr:row>4</xdr:row>
      <xdr:rowOff>2898</xdr:rowOff>
    </xdr:from>
    <xdr:to>
      <xdr:col>1</xdr:col>
      <xdr:colOff>816666</xdr:colOff>
      <xdr:row>4</xdr:row>
      <xdr:rowOff>696153</xdr:rowOff>
    </xdr:to>
    <xdr:pic>
      <xdr:nvPicPr>
        <xdr:cNvPr id="4" name="Picture 1" descr="http://ezy.hr/upl_data/proizvodi/AOC-U2879VF_thumb.jp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8309" y="4889637"/>
          <a:ext cx="533400" cy="69325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AppData/Local/Temp/Videonadzor%20Solin%20IP-GS-JGP-03-2021%20-TRO&#352;KOVNIK%20PROMETNI%20ptika-praz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Optička mreža"/>
      <sheetName val="Rekapitulacija"/>
      <sheetName val="Sheet1"/>
      <sheetName val="Sheet2"/>
    </sheetNames>
    <sheetDataSet>
      <sheetData sheetId="0"/>
      <sheetData sheetId="1">
        <row r="19">
          <cell r="F19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35"/>
  <sheetViews>
    <sheetView view="pageBreakPreview" zoomScaleNormal="100" zoomScaleSheetLayoutView="100" zoomScalePageLayoutView="115" workbookViewId="0">
      <selection activeCell="C11" sqref="C11"/>
    </sheetView>
  </sheetViews>
  <sheetFormatPr defaultRowHeight="15" x14ac:dyDescent="0.25"/>
  <cols>
    <col min="1" max="1" width="20.5703125" customWidth="1"/>
    <col min="2" max="2" width="2.85546875" customWidth="1"/>
    <col min="3" max="3" width="47.85546875" customWidth="1"/>
    <col min="4" max="4" width="14.28515625" customWidth="1"/>
  </cols>
  <sheetData>
    <row r="4" spans="1:4" ht="15.75" x14ac:dyDescent="0.25">
      <c r="C4" s="13" t="s">
        <v>28</v>
      </c>
    </row>
    <row r="7" spans="1:4" ht="45" x14ac:dyDescent="0.25">
      <c r="A7" s="5" t="s">
        <v>29</v>
      </c>
      <c r="C7" s="9" t="s">
        <v>48</v>
      </c>
    </row>
    <row r="8" spans="1:4" x14ac:dyDescent="0.25">
      <c r="A8" s="6"/>
      <c r="C8" s="7"/>
    </row>
    <row r="9" spans="1:4" x14ac:dyDescent="0.25">
      <c r="A9" s="6"/>
      <c r="C9" s="7"/>
    </row>
    <row r="10" spans="1:4" ht="63.75" customHeight="1" x14ac:dyDescent="0.25">
      <c r="A10" s="8" t="s">
        <v>30</v>
      </c>
      <c r="B10" s="4"/>
      <c r="C10" s="9" t="s">
        <v>89</v>
      </c>
      <c r="D10" s="4"/>
    </row>
    <row r="11" spans="1:4" ht="15" customHeight="1" x14ac:dyDescent="0.25">
      <c r="A11" s="8"/>
      <c r="B11" s="4"/>
      <c r="C11" s="9"/>
      <c r="D11" s="4"/>
    </row>
    <row r="12" spans="1:4" ht="15" customHeight="1" x14ac:dyDescent="0.25">
      <c r="A12" s="6"/>
      <c r="C12" s="7"/>
    </row>
    <row r="13" spans="1:4" ht="15" customHeight="1" x14ac:dyDescent="0.25">
      <c r="A13" s="6"/>
      <c r="C13" s="7"/>
    </row>
    <row r="14" spans="1:4" ht="15.75" x14ac:dyDescent="0.25">
      <c r="A14" s="5" t="s">
        <v>31</v>
      </c>
      <c r="C14" s="52" t="s">
        <v>32</v>
      </c>
    </row>
    <row r="15" spans="1:4" x14ac:dyDescent="0.25">
      <c r="A15" s="6"/>
      <c r="C15" s="7"/>
    </row>
    <row r="16" spans="1:4" x14ac:dyDescent="0.25">
      <c r="A16" s="5" t="s">
        <v>41</v>
      </c>
      <c r="C16" s="10" t="s">
        <v>47</v>
      </c>
    </row>
    <row r="17" spans="1:3" x14ac:dyDescent="0.25">
      <c r="A17" s="5"/>
      <c r="C17" s="10"/>
    </row>
    <row r="18" spans="1:3" x14ac:dyDescent="0.25">
      <c r="A18" s="6"/>
      <c r="C18" s="7"/>
    </row>
    <row r="19" spans="1:3" x14ac:dyDescent="0.25">
      <c r="A19" s="5"/>
      <c r="C19" s="7"/>
    </row>
    <row r="20" spans="1:3" x14ac:dyDescent="0.25">
      <c r="A20" s="6"/>
      <c r="C20" s="7"/>
    </row>
    <row r="21" spans="1:3" x14ac:dyDescent="0.25">
      <c r="A21" s="6"/>
      <c r="C21" s="7"/>
    </row>
    <row r="22" spans="1:3" x14ac:dyDescent="0.25">
      <c r="A22" s="6"/>
      <c r="C22" s="7"/>
    </row>
    <row r="23" spans="1:3" ht="29.25" x14ac:dyDescent="0.25">
      <c r="A23" s="11" t="s">
        <v>33</v>
      </c>
      <c r="C23" s="12" t="s">
        <v>57</v>
      </c>
    </row>
    <row r="24" spans="1:3" x14ac:dyDescent="0.25">
      <c r="A24" s="6"/>
      <c r="C24" s="7"/>
    </row>
    <row r="25" spans="1:3" x14ac:dyDescent="0.25">
      <c r="A25" s="6" t="s">
        <v>34</v>
      </c>
      <c r="C25" s="53">
        <v>44377</v>
      </c>
    </row>
    <row r="26" spans="1:3" x14ac:dyDescent="0.25">
      <c r="A26" s="6"/>
    </row>
    <row r="27" spans="1:3" x14ac:dyDescent="0.25">
      <c r="A27" s="5"/>
      <c r="C27" s="10"/>
    </row>
    <row r="34" spans="3:3" ht="15.75" x14ac:dyDescent="0.25">
      <c r="C34" s="3"/>
    </row>
    <row r="35" spans="3:3" ht="15.75" x14ac:dyDescent="0.25">
      <c r="C35" s="3" t="s">
        <v>85</v>
      </c>
    </row>
  </sheetData>
  <pageMargins left="0.7" right="0.7" top="0.75" bottom="0.75" header="0.3" footer="0.3"/>
  <pageSetup paperSize="9" scale="95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1"/>
  <sheetViews>
    <sheetView tabSelected="1" view="pageBreakPreview" zoomScale="140" zoomScaleNormal="100" zoomScaleSheetLayoutView="140" workbookViewId="0">
      <selection activeCell="A5" sqref="A5:F5"/>
    </sheetView>
  </sheetViews>
  <sheetFormatPr defaultRowHeight="15" x14ac:dyDescent="0.25"/>
  <cols>
    <col min="1" max="1" width="3.7109375" bestFit="1" customWidth="1"/>
    <col min="2" max="2" width="33" customWidth="1"/>
    <col min="3" max="3" width="7.42578125" bestFit="1" customWidth="1"/>
    <col min="4" max="4" width="7" bestFit="1" customWidth="1"/>
    <col min="5" max="5" width="11.7109375" style="27" customWidth="1"/>
    <col min="6" max="6" width="11" customWidth="1"/>
  </cols>
  <sheetData>
    <row r="1" spans="1:6" ht="6" customHeight="1" x14ac:dyDescent="0.25"/>
    <row r="2" spans="1:6" ht="24" customHeight="1" x14ac:dyDescent="0.25">
      <c r="A2" s="147" t="s">
        <v>73</v>
      </c>
      <c r="B2" s="147"/>
      <c r="C2" s="147"/>
      <c r="D2" s="147"/>
      <c r="E2" s="147"/>
      <c r="F2" s="147"/>
    </row>
    <row r="3" spans="1:6" ht="4.5" customHeight="1" x14ac:dyDescent="0.25">
      <c r="A3" s="39"/>
      <c r="B3" s="39"/>
      <c r="C3" s="39"/>
      <c r="D3" s="39"/>
      <c r="E3" s="35"/>
      <c r="F3" s="39"/>
    </row>
    <row r="4" spans="1:6" ht="17.25" customHeight="1" x14ac:dyDescent="0.25">
      <c r="A4" s="148" t="s">
        <v>24</v>
      </c>
      <c r="B4" s="149"/>
      <c r="C4" s="149"/>
      <c r="D4" s="149"/>
      <c r="E4" s="149"/>
      <c r="F4" s="149"/>
    </row>
    <row r="5" spans="1:6" ht="24" customHeight="1" x14ac:dyDescent="0.25">
      <c r="A5" s="156" t="s">
        <v>147</v>
      </c>
      <c r="B5" s="156"/>
      <c r="C5" s="156"/>
      <c r="D5" s="156"/>
      <c r="E5" s="156"/>
      <c r="F5" s="156"/>
    </row>
    <row r="6" spans="1:6" ht="33.75" x14ac:dyDescent="0.25">
      <c r="A6" s="2" t="s">
        <v>69</v>
      </c>
      <c r="B6" s="2" t="s">
        <v>0</v>
      </c>
      <c r="C6" s="2" t="s">
        <v>1</v>
      </c>
      <c r="D6" s="2" t="s">
        <v>2</v>
      </c>
      <c r="E6" s="37" t="s">
        <v>3</v>
      </c>
      <c r="F6" s="2" t="s">
        <v>4</v>
      </c>
    </row>
    <row r="7" spans="1:6" ht="82.5" customHeight="1" x14ac:dyDescent="0.25">
      <c r="A7" s="14"/>
      <c r="B7" s="69" t="s">
        <v>27</v>
      </c>
      <c r="C7" s="14"/>
      <c r="D7" s="14"/>
      <c r="E7" s="38"/>
      <c r="F7" s="14"/>
    </row>
    <row r="8" spans="1:6" ht="390" customHeight="1" x14ac:dyDescent="0.25">
      <c r="A8" s="18">
        <v>1</v>
      </c>
      <c r="B8" s="49" t="s">
        <v>44</v>
      </c>
      <c r="C8" s="18" t="s">
        <v>5</v>
      </c>
      <c r="D8" s="18">
        <v>2</v>
      </c>
      <c r="E8" s="25">
        <v>0</v>
      </c>
      <c r="F8" s="25">
        <f>E8*D8</f>
        <v>0</v>
      </c>
    </row>
    <row r="9" spans="1:6" ht="225" customHeight="1" x14ac:dyDescent="0.25">
      <c r="A9" s="18">
        <v>2</v>
      </c>
      <c r="B9" s="17" t="s">
        <v>81</v>
      </c>
      <c r="C9" s="18" t="s">
        <v>5</v>
      </c>
      <c r="D9" s="18">
        <v>1</v>
      </c>
      <c r="E9" s="25">
        <v>0</v>
      </c>
      <c r="F9" s="25">
        <f>E9*D9</f>
        <v>0</v>
      </c>
    </row>
    <row r="10" spans="1:6" ht="53.25" customHeight="1" x14ac:dyDescent="0.25">
      <c r="A10" s="16">
        <v>3</v>
      </c>
      <c r="B10" s="70" t="s">
        <v>46</v>
      </c>
      <c r="C10" s="16" t="s">
        <v>5</v>
      </c>
      <c r="D10" s="16">
        <v>1</v>
      </c>
      <c r="E10" s="26">
        <v>0</v>
      </c>
      <c r="F10" s="26">
        <f t="shared" ref="F10:F17" si="0">E10*D10</f>
        <v>0</v>
      </c>
    </row>
    <row r="11" spans="1:6" ht="45" x14ac:dyDescent="0.25">
      <c r="A11" s="16">
        <v>4</v>
      </c>
      <c r="B11" s="17" t="s">
        <v>45</v>
      </c>
      <c r="C11" s="16" t="s">
        <v>5</v>
      </c>
      <c r="D11" s="18">
        <v>4</v>
      </c>
      <c r="E11" s="25">
        <v>0</v>
      </c>
      <c r="F11" s="26">
        <f t="shared" si="0"/>
        <v>0</v>
      </c>
    </row>
    <row r="12" spans="1:6" ht="139.5" customHeight="1" x14ac:dyDescent="0.25">
      <c r="A12" s="19">
        <v>4</v>
      </c>
      <c r="B12" s="17" t="s">
        <v>68</v>
      </c>
      <c r="C12" s="21" t="s">
        <v>5</v>
      </c>
      <c r="D12" s="21">
        <v>1</v>
      </c>
      <c r="E12" s="22">
        <v>0</v>
      </c>
      <c r="F12" s="24">
        <f t="shared" si="0"/>
        <v>0</v>
      </c>
    </row>
    <row r="13" spans="1:6" ht="116.25" customHeight="1" x14ac:dyDescent="0.25">
      <c r="A13" s="16">
        <v>6</v>
      </c>
      <c r="B13" s="20" t="s">
        <v>76</v>
      </c>
      <c r="C13" s="18" t="s">
        <v>5</v>
      </c>
      <c r="D13" s="18">
        <v>1</v>
      </c>
      <c r="E13" s="25">
        <v>0</v>
      </c>
      <c r="F13" s="26">
        <f t="shared" si="0"/>
        <v>0</v>
      </c>
    </row>
    <row r="14" spans="1:6" ht="24" customHeight="1" x14ac:dyDescent="0.25">
      <c r="A14" s="19">
        <v>7</v>
      </c>
      <c r="B14" s="17" t="s">
        <v>8</v>
      </c>
      <c r="C14" s="18" t="s">
        <v>49</v>
      </c>
      <c r="D14" s="18">
        <v>1</v>
      </c>
      <c r="E14" s="25">
        <v>0</v>
      </c>
      <c r="F14" s="26">
        <f t="shared" si="0"/>
        <v>0</v>
      </c>
    </row>
    <row r="15" spans="1:6" ht="80.25" customHeight="1" x14ac:dyDescent="0.25">
      <c r="A15" s="19">
        <v>8</v>
      </c>
      <c r="B15" s="20" t="s">
        <v>6</v>
      </c>
      <c r="C15" s="21" t="s">
        <v>7</v>
      </c>
      <c r="D15" s="21">
        <v>1</v>
      </c>
      <c r="E15" s="22">
        <v>0</v>
      </c>
      <c r="F15" s="24">
        <f t="shared" si="0"/>
        <v>0</v>
      </c>
    </row>
    <row r="16" spans="1:6" ht="30" customHeight="1" x14ac:dyDescent="0.25">
      <c r="A16" s="16">
        <v>9</v>
      </c>
      <c r="B16" s="17" t="s">
        <v>9</v>
      </c>
      <c r="C16" s="18" t="s">
        <v>7</v>
      </c>
      <c r="D16" s="18">
        <v>1</v>
      </c>
      <c r="E16" s="25">
        <v>0</v>
      </c>
      <c r="F16" s="26">
        <f t="shared" si="0"/>
        <v>0</v>
      </c>
    </row>
    <row r="17" spans="1:6" ht="63.75" customHeight="1" x14ac:dyDescent="0.25">
      <c r="A17" s="16">
        <v>10</v>
      </c>
      <c r="B17" s="17" t="s">
        <v>25</v>
      </c>
      <c r="C17" s="18" t="s">
        <v>7</v>
      </c>
      <c r="D17" s="18">
        <v>0</v>
      </c>
      <c r="E17" s="25">
        <v>0</v>
      </c>
      <c r="F17" s="26">
        <f t="shared" si="0"/>
        <v>0</v>
      </c>
    </row>
    <row r="18" spans="1:6" ht="10.5" customHeight="1" x14ac:dyDescent="0.25"/>
    <row r="19" spans="1:6" x14ac:dyDescent="0.25">
      <c r="A19" s="150" t="s">
        <v>26</v>
      </c>
      <c r="B19" s="150"/>
      <c r="C19" s="150"/>
      <c r="D19" s="150"/>
      <c r="E19" s="151">
        <f>SUM(F8:F17)</f>
        <v>0</v>
      </c>
      <c r="F19" s="151"/>
    </row>
    <row r="20" spans="1:6" x14ac:dyDescent="0.25">
      <c r="A20" s="150" t="s">
        <v>67</v>
      </c>
      <c r="B20" s="150"/>
      <c r="C20" s="150"/>
      <c r="D20" s="150"/>
      <c r="E20" s="151">
        <f>E19*0.8</f>
        <v>0</v>
      </c>
      <c r="F20" s="151"/>
    </row>
    <row r="21" spans="1:6" ht="17.25" customHeight="1" x14ac:dyDescent="0.25">
      <c r="A21" s="148" t="s">
        <v>42</v>
      </c>
      <c r="B21" s="149"/>
      <c r="C21" s="149"/>
      <c r="D21" s="149"/>
      <c r="E21" s="149"/>
      <c r="F21" s="149"/>
    </row>
    <row r="22" spans="1:6" ht="33.75" x14ac:dyDescent="0.25">
      <c r="A22" s="2" t="s">
        <v>69</v>
      </c>
      <c r="B22" s="2" t="s">
        <v>0</v>
      </c>
      <c r="C22" s="2" t="s">
        <v>1</v>
      </c>
      <c r="D22" s="2" t="s">
        <v>2</v>
      </c>
      <c r="E22" s="37" t="s">
        <v>3</v>
      </c>
      <c r="F22" s="2" t="s">
        <v>4</v>
      </c>
    </row>
    <row r="23" spans="1:6" s="28" customFormat="1" ht="36" customHeight="1" x14ac:dyDescent="0.2">
      <c r="A23" s="152">
        <v>11</v>
      </c>
      <c r="B23" s="29" t="s">
        <v>35</v>
      </c>
      <c r="C23" s="153" t="s">
        <v>10</v>
      </c>
      <c r="D23" s="154">
        <v>1</v>
      </c>
      <c r="E23" s="155">
        <v>0</v>
      </c>
      <c r="F23" s="155">
        <f>D23*E23</f>
        <v>0</v>
      </c>
    </row>
    <row r="24" spans="1:6" s="28" customFormat="1" ht="12.75" x14ac:dyDescent="0.2">
      <c r="A24" s="152"/>
      <c r="B24" s="29" t="s">
        <v>36</v>
      </c>
      <c r="C24" s="153"/>
      <c r="D24" s="154"/>
      <c r="E24" s="155"/>
      <c r="F24" s="155"/>
    </row>
    <row r="25" spans="1:6" s="28" customFormat="1" ht="21" customHeight="1" x14ac:dyDescent="0.2">
      <c r="A25" s="152"/>
      <c r="B25" s="29" t="s">
        <v>50</v>
      </c>
      <c r="C25" s="153"/>
      <c r="D25" s="154"/>
      <c r="E25" s="155"/>
      <c r="F25" s="155"/>
    </row>
    <row r="26" spans="1:6" s="28" customFormat="1" ht="22.5" x14ac:dyDescent="0.2">
      <c r="A26" s="54">
        <v>12</v>
      </c>
      <c r="B26" s="30" t="s">
        <v>37</v>
      </c>
      <c r="C26" s="55" t="s">
        <v>38</v>
      </c>
      <c r="D26" s="56">
        <v>0</v>
      </c>
      <c r="E26" s="57">
        <v>0</v>
      </c>
      <c r="F26" s="57">
        <f>D26*E26</f>
        <v>0</v>
      </c>
    </row>
    <row r="27" spans="1:6" s="28" customFormat="1" ht="47.25" customHeight="1" x14ac:dyDescent="0.2">
      <c r="A27" s="152">
        <v>13</v>
      </c>
      <c r="B27" s="30" t="s">
        <v>51</v>
      </c>
      <c r="C27" s="153" t="s">
        <v>10</v>
      </c>
      <c r="D27" s="153">
        <v>1</v>
      </c>
      <c r="E27" s="155">
        <v>0</v>
      </c>
      <c r="F27" s="155">
        <f>D27*E27</f>
        <v>0</v>
      </c>
    </row>
    <row r="28" spans="1:6" s="28" customFormat="1" ht="12.75" x14ac:dyDescent="0.2">
      <c r="A28" s="152"/>
      <c r="B28" s="30" t="s">
        <v>55</v>
      </c>
      <c r="C28" s="153"/>
      <c r="D28" s="153"/>
      <c r="E28" s="155"/>
      <c r="F28" s="155"/>
    </row>
    <row r="29" spans="1:6" s="28" customFormat="1" ht="12.75" x14ac:dyDescent="0.2">
      <c r="A29" s="152"/>
      <c r="B29" s="30" t="s">
        <v>56</v>
      </c>
      <c r="C29" s="153"/>
      <c r="D29" s="153"/>
      <c r="E29" s="155"/>
      <c r="F29" s="155"/>
    </row>
    <row r="30" spans="1:6" s="28" customFormat="1" ht="12.75" x14ac:dyDescent="0.2">
      <c r="A30" s="152"/>
      <c r="B30" s="30" t="s">
        <v>39</v>
      </c>
      <c r="C30" s="153"/>
      <c r="D30" s="153"/>
      <c r="E30" s="155"/>
      <c r="F30" s="155"/>
    </row>
    <row r="31" spans="1:6" s="28" customFormat="1" ht="80.25" x14ac:dyDescent="0.2">
      <c r="A31" s="54">
        <v>14</v>
      </c>
      <c r="B31" s="30" t="s">
        <v>79</v>
      </c>
      <c r="C31" s="55" t="s">
        <v>10</v>
      </c>
      <c r="D31" s="55">
        <v>1</v>
      </c>
      <c r="E31" s="57">
        <v>0</v>
      </c>
      <c r="F31" s="57">
        <f>D31*E31</f>
        <v>0</v>
      </c>
    </row>
    <row r="32" spans="1:6" s="28" customFormat="1" ht="22.5" x14ac:dyDescent="0.2">
      <c r="A32" s="54">
        <v>15</v>
      </c>
      <c r="B32" s="30" t="s">
        <v>52</v>
      </c>
      <c r="C32" s="55" t="s">
        <v>53</v>
      </c>
      <c r="D32" s="55">
        <v>4</v>
      </c>
      <c r="E32" s="57">
        <v>0</v>
      </c>
      <c r="F32" s="57">
        <f>D32*E32</f>
        <v>0</v>
      </c>
    </row>
    <row r="33" spans="1:14" s="28" customFormat="1" ht="12.75" x14ac:dyDescent="0.2">
      <c r="A33" s="31">
        <v>16</v>
      </c>
      <c r="B33" s="32" t="s">
        <v>54</v>
      </c>
      <c r="C33" s="33" t="s">
        <v>10</v>
      </c>
      <c r="D33" s="33">
        <v>1</v>
      </c>
      <c r="E33" s="34">
        <v>0</v>
      </c>
      <c r="F33" s="34">
        <f>D33*E33</f>
        <v>0</v>
      </c>
    </row>
    <row r="34" spans="1:14" s="23" customFormat="1" ht="15" customHeight="1" x14ac:dyDescent="0.25">
      <c r="A34" s="157" t="s">
        <v>43</v>
      </c>
      <c r="B34" s="157"/>
      <c r="C34" s="157"/>
      <c r="D34" s="157"/>
      <c r="E34" s="158">
        <f>SUM(F23:F33)</f>
        <v>0</v>
      </c>
      <c r="F34" s="158"/>
      <c r="G34" s="58"/>
      <c r="H34" s="58"/>
      <c r="I34" s="58"/>
      <c r="J34" s="58"/>
      <c r="K34" s="58"/>
      <c r="L34" s="58"/>
      <c r="M34" s="58"/>
      <c r="N34" s="58"/>
    </row>
    <row r="35" spans="1:14" s="23" customFormat="1" ht="15" customHeight="1" x14ac:dyDescent="0.25">
      <c r="A35" s="161" t="s">
        <v>40</v>
      </c>
      <c r="B35" s="162"/>
      <c r="C35" s="162"/>
      <c r="D35" s="163"/>
      <c r="E35" s="164">
        <f>E19+E33</f>
        <v>0</v>
      </c>
      <c r="F35" s="165"/>
      <c r="G35" s="58"/>
      <c r="H35" s="58"/>
      <c r="I35" s="58"/>
      <c r="J35" s="58"/>
      <c r="K35" s="58"/>
      <c r="L35" s="58"/>
      <c r="M35" s="58"/>
      <c r="N35" s="58"/>
    </row>
    <row r="36" spans="1:14" s="23" customFormat="1" ht="15" customHeight="1" x14ac:dyDescent="0.25">
      <c r="A36" s="110"/>
      <c r="B36" s="110"/>
      <c r="C36" s="110"/>
      <c r="D36" s="110"/>
      <c r="E36" s="111"/>
      <c r="F36" s="111"/>
      <c r="G36" s="58"/>
      <c r="H36" s="58"/>
      <c r="I36" s="58"/>
      <c r="J36" s="58"/>
      <c r="K36" s="58"/>
      <c r="L36" s="58"/>
      <c r="M36" s="58"/>
      <c r="N36" s="58"/>
    </row>
    <row r="37" spans="1:14" x14ac:dyDescent="0.25">
      <c r="A37" s="106"/>
      <c r="B37" s="107" t="s">
        <v>94</v>
      </c>
      <c r="C37" s="106"/>
      <c r="D37" s="109"/>
      <c r="E37" s="108"/>
      <c r="F37" s="109"/>
    </row>
    <row r="38" spans="1:14" x14ac:dyDescent="0.25">
      <c r="A38" s="106" t="s">
        <v>90</v>
      </c>
      <c r="B38" s="107" t="s">
        <v>91</v>
      </c>
      <c r="C38" s="106"/>
      <c r="D38" s="109"/>
      <c r="E38" s="108"/>
      <c r="F38" s="116">
        <f>E20</f>
        <v>0</v>
      </c>
    </row>
    <row r="39" spans="1:14" x14ac:dyDescent="0.25">
      <c r="A39" s="106" t="s">
        <v>92</v>
      </c>
      <c r="B39" s="107" t="s">
        <v>93</v>
      </c>
      <c r="C39" s="106"/>
      <c r="D39" s="109"/>
      <c r="E39" s="108"/>
      <c r="F39" s="116">
        <f>E35</f>
        <v>0</v>
      </c>
    </row>
    <row r="40" spans="1:14" x14ac:dyDescent="0.25">
      <c r="A40" s="106"/>
      <c r="B40" s="107" t="s">
        <v>61</v>
      </c>
      <c r="C40" s="106"/>
      <c r="D40" s="109"/>
      <c r="E40" s="108"/>
      <c r="F40" s="116">
        <f>SUM(F38:F39)</f>
        <v>0</v>
      </c>
    </row>
    <row r="41" spans="1:14" s="23" customFormat="1" x14ac:dyDescent="0.25">
      <c r="A41" s="159"/>
      <c r="B41" s="159"/>
      <c r="C41" s="159"/>
      <c r="D41" s="159"/>
      <c r="E41" s="160"/>
      <c r="F41" s="160"/>
    </row>
  </sheetData>
  <mergeCells count="24">
    <mergeCell ref="F27:F30"/>
    <mergeCell ref="A34:D34"/>
    <mergeCell ref="E34:F34"/>
    <mergeCell ref="A41:D41"/>
    <mergeCell ref="E41:F41"/>
    <mergeCell ref="A27:A30"/>
    <mergeCell ref="C27:C30"/>
    <mergeCell ref="D27:D30"/>
    <mergeCell ref="E27:E30"/>
    <mergeCell ref="A35:D35"/>
    <mergeCell ref="E35:F35"/>
    <mergeCell ref="A2:F2"/>
    <mergeCell ref="A4:F4"/>
    <mergeCell ref="A19:D19"/>
    <mergeCell ref="E19:F19"/>
    <mergeCell ref="A23:A25"/>
    <mergeCell ref="C23:C25"/>
    <mergeCell ref="D23:D25"/>
    <mergeCell ref="E23:E25"/>
    <mergeCell ref="F23:F25"/>
    <mergeCell ref="A21:F21"/>
    <mergeCell ref="A20:D20"/>
    <mergeCell ref="E20:F20"/>
    <mergeCell ref="A5:F5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"/>
  <sheetViews>
    <sheetView view="pageBreakPreview" topLeftCell="A17" zoomScale="110" zoomScaleNormal="100" zoomScaleSheetLayoutView="110" workbookViewId="0">
      <selection activeCell="F36" sqref="F36"/>
    </sheetView>
  </sheetViews>
  <sheetFormatPr defaultRowHeight="15" x14ac:dyDescent="0.25"/>
  <cols>
    <col min="1" max="1" width="3.7109375" bestFit="1" customWidth="1"/>
    <col min="2" max="2" width="33" customWidth="1"/>
    <col min="3" max="3" width="7.42578125" bestFit="1" customWidth="1"/>
    <col min="4" max="4" width="7" bestFit="1" customWidth="1"/>
    <col min="5" max="5" width="12.85546875" style="27" bestFit="1" customWidth="1"/>
    <col min="6" max="6" width="11" customWidth="1"/>
  </cols>
  <sheetData>
    <row r="1" spans="1:11" ht="9" customHeight="1" x14ac:dyDescent="0.25"/>
    <row r="2" spans="1:11" ht="24" customHeight="1" x14ac:dyDescent="0.25">
      <c r="A2" s="147" t="s">
        <v>74</v>
      </c>
      <c r="B2" s="147"/>
      <c r="C2" s="147"/>
      <c r="D2" s="147"/>
      <c r="E2" s="147"/>
      <c r="F2" s="147"/>
    </row>
    <row r="3" spans="1:11" ht="6.75" customHeight="1" x14ac:dyDescent="0.25">
      <c r="A3" s="39"/>
      <c r="B3" s="39"/>
      <c r="C3" s="39"/>
      <c r="D3" s="39"/>
      <c r="E3" s="35"/>
      <c r="F3" s="39"/>
    </row>
    <row r="4" spans="1:11" ht="17.25" customHeight="1" x14ac:dyDescent="0.25">
      <c r="A4" s="148" t="s">
        <v>24</v>
      </c>
      <c r="B4" s="149"/>
      <c r="C4" s="149"/>
      <c r="D4" s="149"/>
      <c r="E4" s="149"/>
      <c r="F4" s="149"/>
    </row>
    <row r="5" spans="1:11" x14ac:dyDescent="0.25">
      <c r="A5" s="1"/>
      <c r="B5" s="1"/>
      <c r="C5" s="1"/>
      <c r="D5" s="1"/>
      <c r="E5" s="36"/>
      <c r="F5" s="1"/>
    </row>
    <row r="6" spans="1:11" ht="33.75" x14ac:dyDescent="0.25">
      <c r="A6" s="2" t="s">
        <v>69</v>
      </c>
      <c r="B6" s="2" t="s">
        <v>0</v>
      </c>
      <c r="C6" s="2" t="s">
        <v>1</v>
      </c>
      <c r="D6" s="2" t="s">
        <v>2</v>
      </c>
      <c r="E6" s="37" t="s">
        <v>3</v>
      </c>
      <c r="F6" s="2" t="s">
        <v>4</v>
      </c>
    </row>
    <row r="7" spans="1:11" ht="82.5" customHeight="1" x14ac:dyDescent="0.25">
      <c r="A7" s="14"/>
      <c r="B7" s="15" t="s">
        <v>27</v>
      </c>
      <c r="C7" s="14"/>
      <c r="D7" s="14"/>
      <c r="E7" s="38"/>
      <c r="F7" s="14"/>
    </row>
    <row r="8" spans="1:11" ht="390" customHeight="1" x14ac:dyDescent="0.25">
      <c r="A8" s="18">
        <v>1</v>
      </c>
      <c r="B8" s="49" t="s">
        <v>44</v>
      </c>
      <c r="C8" s="18" t="s">
        <v>5</v>
      </c>
      <c r="D8" s="18">
        <v>2</v>
      </c>
      <c r="E8" s="25">
        <v>0</v>
      </c>
      <c r="F8" s="25">
        <f>E8*D8</f>
        <v>0</v>
      </c>
    </row>
    <row r="9" spans="1:11" ht="225.75" customHeight="1" x14ac:dyDescent="0.25">
      <c r="A9" s="42">
        <v>2</v>
      </c>
      <c r="B9" s="40" t="s">
        <v>81</v>
      </c>
      <c r="C9" s="42" t="s">
        <v>5</v>
      </c>
      <c r="D9" s="42">
        <v>1</v>
      </c>
      <c r="E9" s="41">
        <v>0</v>
      </c>
      <c r="F9" s="41">
        <f>E9*D9</f>
        <v>0</v>
      </c>
    </row>
    <row r="10" spans="1:11" ht="72" customHeight="1" x14ac:dyDescent="0.25">
      <c r="A10" s="47">
        <v>3</v>
      </c>
      <c r="B10" s="43" t="s">
        <v>46</v>
      </c>
      <c r="C10" s="47" t="s">
        <v>5</v>
      </c>
      <c r="D10" s="47">
        <v>1</v>
      </c>
      <c r="E10" s="48">
        <v>0</v>
      </c>
      <c r="F10" s="48">
        <f t="shared" ref="F10:F18" si="0">E10*D10</f>
        <v>0</v>
      </c>
    </row>
    <row r="11" spans="1:11" ht="45" x14ac:dyDescent="0.25">
      <c r="A11" s="16">
        <v>4</v>
      </c>
      <c r="B11" s="17" t="s">
        <v>45</v>
      </c>
      <c r="C11" s="16" t="s">
        <v>5</v>
      </c>
      <c r="D11" s="18">
        <v>4</v>
      </c>
      <c r="E11" s="25">
        <v>0</v>
      </c>
      <c r="F11" s="26">
        <f t="shared" si="0"/>
        <v>0</v>
      </c>
    </row>
    <row r="12" spans="1:11" ht="143.25" customHeight="1" x14ac:dyDescent="0.25">
      <c r="A12" s="19">
        <v>5</v>
      </c>
      <c r="B12" s="17" t="s">
        <v>68</v>
      </c>
      <c r="C12" s="21" t="s">
        <v>5</v>
      </c>
      <c r="D12" s="21">
        <v>1</v>
      </c>
      <c r="E12" s="22">
        <v>0</v>
      </c>
      <c r="F12" s="24">
        <f t="shared" si="0"/>
        <v>0</v>
      </c>
    </row>
    <row r="13" spans="1:11" ht="119.25" customHeight="1" x14ac:dyDescent="0.25">
      <c r="A13" s="16">
        <v>6</v>
      </c>
      <c r="B13" s="20" t="s">
        <v>76</v>
      </c>
      <c r="C13" s="18" t="s">
        <v>5</v>
      </c>
      <c r="D13" s="18">
        <v>1</v>
      </c>
      <c r="E13" s="25">
        <v>0</v>
      </c>
      <c r="F13" s="26">
        <f t="shared" si="0"/>
        <v>0</v>
      </c>
    </row>
    <row r="14" spans="1:11" ht="162" customHeight="1" x14ac:dyDescent="0.25">
      <c r="A14" s="71">
        <v>7</v>
      </c>
      <c r="B14" s="72" t="s">
        <v>80</v>
      </c>
      <c r="C14" s="73" t="s">
        <v>38</v>
      </c>
      <c r="D14" s="73">
        <v>1</v>
      </c>
      <c r="E14" s="74">
        <v>0</v>
      </c>
      <c r="F14" s="75">
        <f t="shared" si="0"/>
        <v>0</v>
      </c>
      <c r="H14" s="23"/>
      <c r="I14" s="172"/>
      <c r="J14" s="173"/>
      <c r="K14" s="173"/>
    </row>
    <row r="15" spans="1:11" ht="24" customHeight="1" x14ac:dyDescent="0.25">
      <c r="A15" s="19">
        <v>8</v>
      </c>
      <c r="B15" s="17" t="s">
        <v>8</v>
      </c>
      <c r="C15" s="18" t="s">
        <v>49</v>
      </c>
      <c r="D15" s="18">
        <v>1</v>
      </c>
      <c r="E15" s="25">
        <v>0</v>
      </c>
      <c r="F15" s="26">
        <f t="shared" si="0"/>
        <v>0</v>
      </c>
    </row>
    <row r="16" spans="1:11" ht="80.25" customHeight="1" x14ac:dyDescent="0.25">
      <c r="A16" s="19">
        <v>9</v>
      </c>
      <c r="B16" s="20" t="s">
        <v>6</v>
      </c>
      <c r="C16" s="21" t="s">
        <v>7</v>
      </c>
      <c r="D16" s="21">
        <v>1</v>
      </c>
      <c r="E16" s="22">
        <v>0</v>
      </c>
      <c r="F16" s="24">
        <f t="shared" si="0"/>
        <v>0</v>
      </c>
    </row>
    <row r="17" spans="1:6" ht="30" customHeight="1" x14ac:dyDescent="0.25">
      <c r="A17" s="16">
        <v>10</v>
      </c>
      <c r="B17" s="17" t="s">
        <v>9</v>
      </c>
      <c r="C17" s="18" t="s">
        <v>7</v>
      </c>
      <c r="D17" s="18">
        <v>1</v>
      </c>
      <c r="E17" s="25">
        <v>0</v>
      </c>
      <c r="F17" s="26">
        <f t="shared" si="0"/>
        <v>0</v>
      </c>
    </row>
    <row r="18" spans="1:6" ht="63.75" customHeight="1" x14ac:dyDescent="0.25">
      <c r="A18" s="16">
        <v>11</v>
      </c>
      <c r="B18" s="17" t="s">
        <v>25</v>
      </c>
      <c r="C18" s="18" t="s">
        <v>7</v>
      </c>
      <c r="D18" s="18">
        <v>0</v>
      </c>
      <c r="E18" s="25">
        <v>0</v>
      </c>
      <c r="F18" s="26">
        <f t="shared" si="0"/>
        <v>0</v>
      </c>
    </row>
    <row r="19" spans="1:6" ht="10.5" customHeight="1" x14ac:dyDescent="0.25"/>
    <row r="20" spans="1:6" x14ac:dyDescent="0.25">
      <c r="A20" s="150" t="s">
        <v>26</v>
      </c>
      <c r="B20" s="150"/>
      <c r="C20" s="150"/>
      <c r="D20" s="150"/>
      <c r="E20" s="151">
        <f>SUM(F8:F18)</f>
        <v>0</v>
      </c>
      <c r="F20" s="151"/>
    </row>
    <row r="21" spans="1:6" x14ac:dyDescent="0.25">
      <c r="A21" s="150" t="s">
        <v>67</v>
      </c>
      <c r="B21" s="150"/>
      <c r="C21" s="150"/>
      <c r="D21" s="150"/>
      <c r="E21" s="151">
        <f>E20*0.8</f>
        <v>0</v>
      </c>
      <c r="F21" s="151"/>
    </row>
    <row r="22" spans="1:6" ht="17.25" customHeight="1" x14ac:dyDescent="0.25">
      <c r="A22" s="148" t="s">
        <v>42</v>
      </c>
      <c r="B22" s="149"/>
      <c r="C22" s="149"/>
      <c r="D22" s="149"/>
      <c r="E22" s="149"/>
      <c r="F22" s="149"/>
    </row>
    <row r="23" spans="1:6" ht="33.75" x14ac:dyDescent="0.25">
      <c r="A23" s="2" t="s">
        <v>69</v>
      </c>
      <c r="B23" s="2" t="s">
        <v>0</v>
      </c>
      <c r="C23" s="2" t="s">
        <v>1</v>
      </c>
      <c r="D23" s="2" t="s">
        <v>2</v>
      </c>
      <c r="E23" s="37" t="s">
        <v>3</v>
      </c>
      <c r="F23" s="2" t="s">
        <v>4</v>
      </c>
    </row>
    <row r="24" spans="1:6" s="28" customFormat="1" ht="39.75" customHeight="1" x14ac:dyDescent="0.2">
      <c r="A24" s="169">
        <v>12</v>
      </c>
      <c r="B24" s="77" t="s">
        <v>82</v>
      </c>
      <c r="C24" s="170" t="s">
        <v>10</v>
      </c>
      <c r="D24" s="170">
        <v>1</v>
      </c>
      <c r="E24" s="171">
        <v>0</v>
      </c>
      <c r="F24" s="171">
        <f>D24*E24</f>
        <v>0</v>
      </c>
    </row>
    <row r="25" spans="1:6" s="28" customFormat="1" ht="12.75" x14ac:dyDescent="0.2">
      <c r="A25" s="169"/>
      <c r="B25" s="77" t="s">
        <v>83</v>
      </c>
      <c r="C25" s="170"/>
      <c r="D25" s="170"/>
      <c r="E25" s="171"/>
      <c r="F25" s="171"/>
    </row>
    <row r="26" spans="1:6" s="28" customFormat="1" ht="12.75" x14ac:dyDescent="0.2">
      <c r="A26" s="169"/>
      <c r="B26" s="77" t="s">
        <v>75</v>
      </c>
      <c r="C26" s="170"/>
      <c r="D26" s="170"/>
      <c r="E26" s="171"/>
      <c r="F26" s="171"/>
    </row>
    <row r="27" spans="1:6" s="28" customFormat="1" ht="12.75" x14ac:dyDescent="0.2">
      <c r="A27" s="169"/>
      <c r="B27" s="77" t="s">
        <v>39</v>
      </c>
      <c r="C27" s="170"/>
      <c r="D27" s="170"/>
      <c r="E27" s="171"/>
      <c r="F27" s="171"/>
    </row>
    <row r="28" spans="1:6" s="28" customFormat="1" ht="78.75" x14ac:dyDescent="0.2">
      <c r="A28" s="78">
        <v>13</v>
      </c>
      <c r="B28" s="77" t="s">
        <v>84</v>
      </c>
      <c r="C28" s="79" t="s">
        <v>10</v>
      </c>
      <c r="D28" s="79">
        <v>1</v>
      </c>
      <c r="E28" s="80">
        <v>0</v>
      </c>
      <c r="F28" s="80">
        <f>D28*E28</f>
        <v>0</v>
      </c>
    </row>
    <row r="29" spans="1:6" s="28" customFormat="1" ht="22.5" x14ac:dyDescent="0.2">
      <c r="A29" s="78">
        <v>14</v>
      </c>
      <c r="B29" s="77" t="s">
        <v>37</v>
      </c>
      <c r="C29" s="79" t="s">
        <v>38</v>
      </c>
      <c r="D29" s="85">
        <v>0</v>
      </c>
      <c r="E29" s="80">
        <v>0</v>
      </c>
      <c r="F29" s="80">
        <f t="shared" ref="F29" si="1">D29*E29</f>
        <v>0</v>
      </c>
    </row>
    <row r="30" spans="1:6" s="28" customFormat="1" ht="12.75" x14ac:dyDescent="0.2">
      <c r="A30" s="81">
        <v>15</v>
      </c>
      <c r="B30" s="82" t="s">
        <v>54</v>
      </c>
      <c r="C30" s="83" t="s">
        <v>10</v>
      </c>
      <c r="D30" s="83">
        <v>1</v>
      </c>
      <c r="E30" s="84">
        <f>SUM(F24:F29)*10%</f>
        <v>0</v>
      </c>
      <c r="F30" s="84">
        <f>D30*E30</f>
        <v>0</v>
      </c>
    </row>
    <row r="31" spans="1:6" s="23" customFormat="1" ht="15" customHeight="1" x14ac:dyDescent="0.25">
      <c r="A31" s="166" t="s">
        <v>43</v>
      </c>
      <c r="B31" s="167"/>
      <c r="C31" s="167"/>
      <c r="D31" s="167"/>
      <c r="E31" s="168">
        <f>SUM(F24:F30)</f>
        <v>0</v>
      </c>
      <c r="F31" s="168"/>
    </row>
    <row r="32" spans="1:6" s="23" customFormat="1" ht="15" customHeight="1" x14ac:dyDescent="0.25">
      <c r="A32" s="112"/>
      <c r="B32" s="112"/>
      <c r="C32" s="112"/>
      <c r="D32" s="112"/>
      <c r="E32" s="113"/>
      <c r="F32" s="113"/>
    </row>
    <row r="33" spans="1:6" x14ac:dyDescent="0.25">
      <c r="A33" s="106"/>
      <c r="B33" s="107" t="s">
        <v>95</v>
      </c>
      <c r="C33" s="107"/>
      <c r="D33" s="107"/>
      <c r="E33" s="108"/>
      <c r="F33" s="109"/>
    </row>
    <row r="34" spans="1:6" x14ac:dyDescent="0.25">
      <c r="A34" s="106" t="s">
        <v>90</v>
      </c>
      <c r="B34" s="107" t="s">
        <v>91</v>
      </c>
      <c r="C34" s="107"/>
      <c r="D34" s="107"/>
      <c r="E34" s="108"/>
      <c r="F34" s="116">
        <f>E21</f>
        <v>0</v>
      </c>
    </row>
    <row r="35" spans="1:6" x14ac:dyDescent="0.25">
      <c r="A35" s="106" t="s">
        <v>92</v>
      </c>
      <c r="B35" s="107" t="s">
        <v>93</v>
      </c>
      <c r="C35" s="107"/>
      <c r="D35" s="107"/>
      <c r="E35" s="108"/>
      <c r="F35" s="116">
        <f>E21</f>
        <v>0</v>
      </c>
    </row>
    <row r="36" spans="1:6" x14ac:dyDescent="0.25">
      <c r="A36" s="106"/>
      <c r="B36" s="107" t="s">
        <v>61</v>
      </c>
      <c r="C36" s="107"/>
      <c r="D36" s="107"/>
      <c r="E36" s="108"/>
      <c r="F36" s="116">
        <f>SUM(F34:F35)</f>
        <v>0</v>
      </c>
    </row>
  </sheetData>
  <mergeCells count="15">
    <mergeCell ref="A22:F22"/>
    <mergeCell ref="A21:D21"/>
    <mergeCell ref="E21:F21"/>
    <mergeCell ref="I14:K14"/>
    <mergeCell ref="A2:F2"/>
    <mergeCell ref="A4:F4"/>
    <mergeCell ref="A20:D20"/>
    <mergeCell ref="E20:F20"/>
    <mergeCell ref="A31:D31"/>
    <mergeCell ref="E31:F31"/>
    <mergeCell ref="A24:A27"/>
    <mergeCell ref="C24:C27"/>
    <mergeCell ref="D24:D27"/>
    <mergeCell ref="E24:E27"/>
    <mergeCell ref="F24:F27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9"/>
  <sheetViews>
    <sheetView topLeftCell="A4" zoomScale="115" zoomScaleNormal="115" workbookViewId="0">
      <selection activeCell="C9" sqref="C9:F9"/>
    </sheetView>
  </sheetViews>
  <sheetFormatPr defaultRowHeight="18.75" customHeight="1" x14ac:dyDescent="0.25"/>
  <cols>
    <col min="1" max="1" width="4" customWidth="1"/>
    <col min="2" max="2" width="18.28515625" customWidth="1"/>
    <col min="3" max="3" width="34" customWidth="1"/>
    <col min="4" max="4" width="10" style="60" bestFit="1" customWidth="1"/>
    <col min="5" max="5" width="4.85546875" style="60" customWidth="1"/>
    <col min="6" max="6" width="3.7109375" style="60" customWidth="1"/>
    <col min="7" max="7" width="13.140625" style="61" bestFit="1" customWidth="1"/>
  </cols>
  <sheetData>
    <row r="1" spans="1:10" ht="24" customHeight="1" x14ac:dyDescent="0.25">
      <c r="A1" s="174" t="s">
        <v>78</v>
      </c>
      <c r="B1" s="174"/>
      <c r="C1" s="175"/>
      <c r="D1" s="175"/>
      <c r="E1" s="175"/>
      <c r="F1" s="175"/>
      <c r="G1" s="175"/>
    </row>
    <row r="2" spans="1:10" ht="18.75" customHeight="1" x14ac:dyDescent="0.25">
      <c r="A2" s="62" t="s">
        <v>58</v>
      </c>
      <c r="B2" s="62"/>
      <c r="C2" s="63" t="s">
        <v>59</v>
      </c>
      <c r="D2" s="64" t="s">
        <v>62</v>
      </c>
      <c r="E2" s="63" t="s">
        <v>63</v>
      </c>
      <c r="F2" s="63" t="s">
        <v>64</v>
      </c>
      <c r="G2" s="63" t="s">
        <v>60</v>
      </c>
    </row>
    <row r="3" spans="1:10" ht="318.75" customHeight="1" x14ac:dyDescent="0.25">
      <c r="A3" s="86">
        <v>1</v>
      </c>
      <c r="B3" s="87"/>
      <c r="C3" s="88" t="s">
        <v>86</v>
      </c>
      <c r="D3" s="89">
        <v>0</v>
      </c>
      <c r="E3" s="90" t="s">
        <v>10</v>
      </c>
      <c r="F3" s="90">
        <v>1</v>
      </c>
      <c r="G3" s="91">
        <f t="shared" ref="G3:G7" si="0">D3*F3</f>
        <v>0</v>
      </c>
      <c r="I3" s="65"/>
      <c r="J3" s="76"/>
    </row>
    <row r="4" spans="1:10" ht="22.5" x14ac:dyDescent="0.25">
      <c r="A4" s="92">
        <v>2</v>
      </c>
      <c r="B4" s="93"/>
      <c r="C4" s="94" t="s">
        <v>87</v>
      </c>
      <c r="D4" s="95">
        <v>0</v>
      </c>
      <c r="E4" s="96" t="s">
        <v>10</v>
      </c>
      <c r="F4" s="96">
        <v>8</v>
      </c>
      <c r="G4" s="97">
        <f t="shared" si="0"/>
        <v>0</v>
      </c>
      <c r="I4" s="65"/>
    </row>
    <row r="5" spans="1:10" ht="56.25" x14ac:dyDescent="0.25">
      <c r="A5" s="92">
        <v>3</v>
      </c>
      <c r="B5" s="98"/>
      <c r="C5" s="94" t="s">
        <v>66</v>
      </c>
      <c r="D5" s="95">
        <v>0</v>
      </c>
      <c r="E5" s="96" t="s">
        <v>10</v>
      </c>
      <c r="F5" s="96">
        <v>1</v>
      </c>
      <c r="G5" s="97">
        <f t="shared" si="0"/>
        <v>0</v>
      </c>
      <c r="I5" s="65"/>
    </row>
    <row r="6" spans="1:10" ht="102" x14ac:dyDescent="0.25">
      <c r="A6" s="92">
        <v>4</v>
      </c>
      <c r="B6" s="98"/>
      <c r="C6" s="99" t="s">
        <v>88</v>
      </c>
      <c r="D6" s="95">
        <v>0</v>
      </c>
      <c r="E6" s="96" t="s">
        <v>10</v>
      </c>
      <c r="F6" s="96">
        <v>1</v>
      </c>
      <c r="G6" s="97">
        <f t="shared" si="0"/>
        <v>0</v>
      </c>
      <c r="I6" s="65"/>
    </row>
    <row r="7" spans="1:10" ht="185.25" customHeight="1" x14ac:dyDescent="0.25">
      <c r="A7" s="92">
        <v>5</v>
      </c>
      <c r="B7" s="98"/>
      <c r="C7" s="99" t="s">
        <v>77</v>
      </c>
      <c r="D7" s="95">
        <v>0</v>
      </c>
      <c r="E7" s="96" t="s">
        <v>10</v>
      </c>
      <c r="F7" s="96">
        <v>1</v>
      </c>
      <c r="G7" s="97">
        <f t="shared" si="0"/>
        <v>0</v>
      </c>
      <c r="I7" s="65"/>
    </row>
    <row r="8" spans="1:10" ht="34.5" x14ac:dyDescent="0.25">
      <c r="A8" s="100">
        <v>6</v>
      </c>
      <c r="B8" s="101"/>
      <c r="C8" s="102" t="s">
        <v>65</v>
      </c>
      <c r="D8" s="103">
        <v>0</v>
      </c>
      <c r="E8" s="104" t="s">
        <v>10</v>
      </c>
      <c r="F8" s="104">
        <v>1</v>
      </c>
      <c r="G8" s="105">
        <f>D8*F8</f>
        <v>0</v>
      </c>
      <c r="I8" s="65"/>
    </row>
    <row r="9" spans="1:10" ht="18" customHeight="1" x14ac:dyDescent="0.4">
      <c r="A9" s="59"/>
      <c r="B9" s="66"/>
      <c r="C9" s="176" t="s">
        <v>61</v>
      </c>
      <c r="D9" s="177"/>
      <c r="E9" s="177"/>
      <c r="F9" s="178"/>
      <c r="G9" s="67">
        <f>SUM(G3:G8)</f>
        <v>0</v>
      </c>
      <c r="H9" s="68"/>
    </row>
  </sheetData>
  <mergeCells count="2">
    <mergeCell ref="A1:G1"/>
    <mergeCell ref="C9:F9"/>
  </mergeCells>
  <pageMargins left="0.7" right="0.7" top="0.75" bottom="0.75" header="0.3" footer="0.3"/>
  <pageSetup paperSize="9" scale="90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zoomScaleNormal="100" workbookViewId="0">
      <selection activeCell="F11" sqref="F11:F12"/>
    </sheetView>
  </sheetViews>
  <sheetFormatPr defaultRowHeight="15" x14ac:dyDescent="0.25"/>
  <cols>
    <col min="1" max="1" width="5.7109375" customWidth="1"/>
    <col min="2" max="2" width="22.5703125" bestFit="1" customWidth="1"/>
    <col min="3" max="3" width="10.42578125" customWidth="1"/>
    <col min="4" max="4" width="8.140625" bestFit="1" customWidth="1"/>
    <col min="5" max="5" width="21.28515625" customWidth="1"/>
    <col min="6" max="6" width="18.42578125" customWidth="1"/>
  </cols>
  <sheetData>
    <row r="1" spans="1:6" ht="77.25" customHeight="1" x14ac:dyDescent="0.25">
      <c r="A1" s="181" t="s">
        <v>96</v>
      </c>
      <c r="B1" s="181"/>
      <c r="C1" s="181"/>
      <c r="D1" s="181"/>
      <c r="E1" s="181"/>
      <c r="F1" s="181"/>
    </row>
    <row r="2" spans="1:6" x14ac:dyDescent="0.25">
      <c r="A2" s="44" t="s">
        <v>11</v>
      </c>
      <c r="B2" s="50"/>
      <c r="C2" s="179" t="s">
        <v>23</v>
      </c>
      <c r="D2" s="179" t="s">
        <v>2</v>
      </c>
      <c r="E2" s="179" t="s">
        <v>13</v>
      </c>
      <c r="F2" s="50" t="s">
        <v>14</v>
      </c>
    </row>
    <row r="3" spans="1:6" ht="45" x14ac:dyDescent="0.25">
      <c r="A3" s="45" t="s">
        <v>12</v>
      </c>
      <c r="B3" s="50" t="s">
        <v>0</v>
      </c>
      <c r="C3" s="179"/>
      <c r="D3" s="179"/>
      <c r="E3" s="179"/>
      <c r="F3" s="50" t="s">
        <v>15</v>
      </c>
    </row>
    <row r="4" spans="1:6" x14ac:dyDescent="0.25">
      <c r="A4" s="46" t="s">
        <v>16</v>
      </c>
      <c r="B4" s="51" t="s">
        <v>17</v>
      </c>
      <c r="C4" s="51" t="s">
        <v>18</v>
      </c>
      <c r="D4" s="51" t="s">
        <v>19</v>
      </c>
      <c r="E4" s="51" t="s">
        <v>20</v>
      </c>
      <c r="F4" s="51" t="s">
        <v>21</v>
      </c>
    </row>
    <row r="5" spans="1:6" x14ac:dyDescent="0.25">
      <c r="A5" s="182">
        <v>1</v>
      </c>
      <c r="B5" s="183" t="s">
        <v>71</v>
      </c>
      <c r="C5" s="184" t="s">
        <v>22</v>
      </c>
      <c r="D5" s="184">
        <v>1</v>
      </c>
      <c r="E5" s="180">
        <f>'2.Dom kulture'!E41:F41</f>
        <v>0</v>
      </c>
      <c r="F5" s="180">
        <f>'2.Dom kulture'!F40</f>
        <v>0</v>
      </c>
    </row>
    <row r="6" spans="1:6" x14ac:dyDescent="0.25">
      <c r="A6" s="182"/>
      <c r="B6" s="183"/>
      <c r="C6" s="184"/>
      <c r="D6" s="184"/>
      <c r="E6" s="184"/>
      <c r="F6" s="180"/>
    </row>
    <row r="7" spans="1:6" x14ac:dyDescent="0.25">
      <c r="A7" s="182">
        <v>2</v>
      </c>
      <c r="B7" s="183" t="s">
        <v>72</v>
      </c>
      <c r="C7" s="184" t="s">
        <v>22</v>
      </c>
      <c r="D7" s="184">
        <v>1</v>
      </c>
      <c r="E7" s="180" t="e">
        <f>'5.Sv.Kajo'!#REF!</f>
        <v>#REF!</v>
      </c>
      <c r="F7" s="180">
        <f>'5.Sv.Kajo'!F36</f>
        <v>0</v>
      </c>
    </row>
    <row r="8" spans="1:6" x14ac:dyDescent="0.25">
      <c r="A8" s="182"/>
      <c r="B8" s="183"/>
      <c r="C8" s="184"/>
      <c r="D8" s="184"/>
      <c r="E8" s="180"/>
      <c r="F8" s="180"/>
    </row>
    <row r="9" spans="1:6" x14ac:dyDescent="0.25">
      <c r="A9" s="182">
        <v>4</v>
      </c>
      <c r="B9" s="183" t="s">
        <v>70</v>
      </c>
      <c r="C9" s="184" t="s">
        <v>22</v>
      </c>
      <c r="D9" s="184">
        <v>1</v>
      </c>
      <c r="E9" s="187">
        <f>Snimač!G9</f>
        <v>0</v>
      </c>
      <c r="F9" s="180">
        <f>Snimač!G9</f>
        <v>0</v>
      </c>
    </row>
    <row r="10" spans="1:6" x14ac:dyDescent="0.25">
      <c r="A10" s="182"/>
      <c r="B10" s="183"/>
      <c r="C10" s="184"/>
      <c r="D10" s="184"/>
      <c r="E10" s="187"/>
      <c r="F10" s="180"/>
    </row>
    <row r="11" spans="1:6" x14ac:dyDescent="0.25">
      <c r="A11" s="185"/>
      <c r="B11" s="186" t="s">
        <v>97</v>
      </c>
      <c r="C11" s="186"/>
      <c r="D11" s="186"/>
      <c r="E11" s="186"/>
      <c r="F11" s="180">
        <f>SUM(F5:F10)</f>
        <v>0</v>
      </c>
    </row>
    <row r="12" spans="1:6" x14ac:dyDescent="0.25">
      <c r="A12" s="185"/>
      <c r="B12" s="186"/>
      <c r="C12" s="186"/>
      <c r="D12" s="186"/>
      <c r="E12" s="186"/>
      <c r="F12" s="184"/>
    </row>
  </sheetData>
  <mergeCells count="25">
    <mergeCell ref="D7:D8"/>
    <mergeCell ref="E7:E8"/>
    <mergeCell ref="A11:A12"/>
    <mergeCell ref="B11:E12"/>
    <mergeCell ref="F11:F12"/>
    <mergeCell ref="F9:F10"/>
    <mergeCell ref="A9:A10"/>
    <mergeCell ref="B9:B10"/>
    <mergeCell ref="C9:C10"/>
    <mergeCell ref="D9:D10"/>
    <mergeCell ref="E9:E10"/>
    <mergeCell ref="F7:F8"/>
    <mergeCell ref="A7:A8"/>
    <mergeCell ref="B7:B8"/>
    <mergeCell ref="C7:C8"/>
    <mergeCell ref="C2:C3"/>
    <mergeCell ref="D2:D3"/>
    <mergeCell ref="E2:E3"/>
    <mergeCell ref="F5:F6"/>
    <mergeCell ref="A1:F1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9"/>
  <sheetViews>
    <sheetView workbookViewId="0">
      <selection activeCell="I10" sqref="I10"/>
    </sheetView>
  </sheetViews>
  <sheetFormatPr defaultRowHeight="15" x14ac:dyDescent="0.25"/>
  <cols>
    <col min="1" max="1" width="4" customWidth="1"/>
    <col min="2" max="2" width="44.42578125" customWidth="1"/>
    <col min="3" max="3" width="10.42578125" bestFit="1" customWidth="1"/>
    <col min="4" max="4" width="9.7109375" style="114" bestFit="1" customWidth="1"/>
    <col min="5" max="5" width="8.140625" style="114" bestFit="1" customWidth="1"/>
    <col min="6" max="6" width="11.42578125" style="114" customWidth="1"/>
    <col min="9" max="9" width="44.28515625" customWidth="1"/>
  </cols>
  <sheetData>
    <row r="1" spans="1:6" ht="16.5" customHeight="1" x14ac:dyDescent="0.25">
      <c r="A1" s="188" t="s">
        <v>98</v>
      </c>
      <c r="B1" s="188"/>
      <c r="C1" s="188"/>
      <c r="D1" s="188"/>
      <c r="E1" s="188"/>
      <c r="F1" s="188"/>
    </row>
    <row r="2" spans="1:6" ht="26.25" x14ac:dyDescent="0.25">
      <c r="A2" s="117" t="s">
        <v>58</v>
      </c>
      <c r="B2" s="117" t="s">
        <v>99</v>
      </c>
      <c r="C2" s="118" t="s">
        <v>100</v>
      </c>
      <c r="D2" s="118" t="s">
        <v>101</v>
      </c>
      <c r="E2" s="117" t="s">
        <v>102</v>
      </c>
      <c r="F2" s="117" t="s">
        <v>103</v>
      </c>
    </row>
    <row r="3" spans="1:6" ht="25.5" x14ac:dyDescent="0.25">
      <c r="A3" s="119" t="s">
        <v>104</v>
      </c>
      <c r="B3" s="120" t="s">
        <v>105</v>
      </c>
      <c r="C3" s="121" t="s">
        <v>53</v>
      </c>
      <c r="D3" s="122">
        <v>60</v>
      </c>
      <c r="E3" s="123">
        <v>0</v>
      </c>
      <c r="F3" s="124">
        <f>D3*E3</f>
        <v>0</v>
      </c>
    </row>
    <row r="4" spans="1:6" ht="51" x14ac:dyDescent="0.25">
      <c r="A4" s="125" t="s">
        <v>106</v>
      </c>
      <c r="B4" s="126" t="s">
        <v>107</v>
      </c>
      <c r="C4" s="127" t="s">
        <v>10</v>
      </c>
      <c r="D4" s="122"/>
      <c r="E4" s="128">
        <v>0</v>
      </c>
      <c r="F4" s="129">
        <f t="shared" ref="F4:F18" si="0">D4*E4</f>
        <v>0</v>
      </c>
    </row>
    <row r="5" spans="1:6" ht="51" x14ac:dyDescent="0.25">
      <c r="A5" s="125" t="s">
        <v>108</v>
      </c>
      <c r="B5" s="126" t="s">
        <v>109</v>
      </c>
      <c r="C5" s="127" t="s">
        <v>10</v>
      </c>
      <c r="D5" s="122">
        <v>1</v>
      </c>
      <c r="E5" s="128"/>
      <c r="F5" s="129">
        <f t="shared" si="0"/>
        <v>0</v>
      </c>
    </row>
    <row r="6" spans="1:6" ht="25.5" x14ac:dyDescent="0.25">
      <c r="A6" s="125" t="s">
        <v>110</v>
      </c>
      <c r="B6" s="126" t="s">
        <v>111</v>
      </c>
      <c r="C6" s="127" t="s">
        <v>112</v>
      </c>
      <c r="D6" s="122"/>
      <c r="E6" s="128">
        <v>0</v>
      </c>
      <c r="F6" s="129">
        <f>SUM(F3:F5)*0.03</f>
        <v>0</v>
      </c>
    </row>
    <row r="7" spans="1:6" ht="28.5" customHeight="1" x14ac:dyDescent="0.25">
      <c r="A7" s="125" t="s">
        <v>113</v>
      </c>
      <c r="B7" s="126" t="s">
        <v>114</v>
      </c>
      <c r="C7" s="127" t="s">
        <v>53</v>
      </c>
      <c r="D7" s="122">
        <v>60</v>
      </c>
      <c r="E7" s="128">
        <v>0</v>
      </c>
      <c r="F7" s="129">
        <f t="shared" si="0"/>
        <v>0</v>
      </c>
    </row>
    <row r="8" spans="1:6" ht="27.75" customHeight="1" x14ac:dyDescent="0.25">
      <c r="A8" s="125" t="s">
        <v>115</v>
      </c>
      <c r="B8" s="126" t="s">
        <v>116</v>
      </c>
      <c r="C8" s="130" t="s">
        <v>10</v>
      </c>
      <c r="D8" s="122">
        <v>1</v>
      </c>
      <c r="E8" s="128">
        <v>0</v>
      </c>
      <c r="F8" s="129">
        <f t="shared" si="0"/>
        <v>0</v>
      </c>
    </row>
    <row r="9" spans="1:6" ht="38.25" customHeight="1" x14ac:dyDescent="0.25">
      <c r="A9" s="125" t="s">
        <v>117</v>
      </c>
      <c r="B9" s="126" t="s">
        <v>118</v>
      </c>
      <c r="C9" s="130" t="s">
        <v>10</v>
      </c>
      <c r="D9" s="122"/>
      <c r="E9" s="128">
        <v>0</v>
      </c>
      <c r="F9" s="129">
        <f t="shared" si="0"/>
        <v>0</v>
      </c>
    </row>
    <row r="10" spans="1:6" ht="25.5" x14ac:dyDescent="0.25">
      <c r="A10" s="125" t="s">
        <v>119</v>
      </c>
      <c r="B10" s="126" t="s">
        <v>120</v>
      </c>
      <c r="C10" s="130" t="s">
        <v>121</v>
      </c>
      <c r="D10" s="122"/>
      <c r="E10" s="128">
        <v>0</v>
      </c>
      <c r="F10" s="129">
        <f t="shared" si="0"/>
        <v>0</v>
      </c>
    </row>
    <row r="11" spans="1:6" ht="25.5" x14ac:dyDescent="0.25">
      <c r="A11" s="125" t="s">
        <v>122</v>
      </c>
      <c r="B11" s="126" t="s">
        <v>123</v>
      </c>
      <c r="C11" s="130" t="s">
        <v>10</v>
      </c>
      <c r="D11" s="122">
        <v>2</v>
      </c>
      <c r="E11" s="128">
        <v>0</v>
      </c>
      <c r="F11" s="129">
        <f t="shared" si="0"/>
        <v>0</v>
      </c>
    </row>
    <row r="12" spans="1:6" x14ac:dyDescent="0.25">
      <c r="A12" s="125" t="s">
        <v>124</v>
      </c>
      <c r="B12" s="126" t="s">
        <v>125</v>
      </c>
      <c r="C12" s="130" t="s">
        <v>10</v>
      </c>
      <c r="D12" s="122">
        <v>1</v>
      </c>
      <c r="E12" s="128">
        <v>0</v>
      </c>
      <c r="F12" s="129">
        <f t="shared" si="0"/>
        <v>0</v>
      </c>
    </row>
    <row r="13" spans="1:6" ht="51" customHeight="1" x14ac:dyDescent="0.25">
      <c r="A13" s="125" t="s">
        <v>126</v>
      </c>
      <c r="B13" s="126" t="s">
        <v>127</v>
      </c>
      <c r="C13" s="130" t="s">
        <v>10</v>
      </c>
      <c r="D13" s="122">
        <v>1</v>
      </c>
      <c r="E13" s="128">
        <v>0</v>
      </c>
      <c r="F13" s="129">
        <f t="shared" si="0"/>
        <v>0</v>
      </c>
    </row>
    <row r="14" spans="1:6" ht="90" customHeight="1" x14ac:dyDescent="0.25">
      <c r="A14" s="125" t="s">
        <v>128</v>
      </c>
      <c r="B14" s="126" t="s">
        <v>129</v>
      </c>
      <c r="C14" s="130" t="s">
        <v>53</v>
      </c>
      <c r="D14" s="122">
        <v>12</v>
      </c>
      <c r="E14" s="128">
        <v>0</v>
      </c>
      <c r="F14" s="129">
        <f t="shared" si="0"/>
        <v>0</v>
      </c>
    </row>
    <row r="15" spans="1:6" x14ac:dyDescent="0.25">
      <c r="A15" s="125" t="s">
        <v>130</v>
      </c>
      <c r="B15" s="126" t="s">
        <v>131</v>
      </c>
      <c r="C15" s="130" t="s">
        <v>10</v>
      </c>
      <c r="D15" s="122">
        <v>1</v>
      </c>
      <c r="E15" s="128">
        <v>0</v>
      </c>
      <c r="F15" s="129">
        <f t="shared" si="0"/>
        <v>0</v>
      </c>
    </row>
    <row r="16" spans="1:6" ht="29.25" customHeight="1" x14ac:dyDescent="0.25">
      <c r="A16" s="125" t="s">
        <v>132</v>
      </c>
      <c r="B16" s="126" t="s">
        <v>133</v>
      </c>
      <c r="C16" s="130" t="s">
        <v>53</v>
      </c>
      <c r="D16" s="122">
        <v>10</v>
      </c>
      <c r="E16" s="128">
        <v>0</v>
      </c>
      <c r="F16" s="129">
        <f t="shared" si="0"/>
        <v>0</v>
      </c>
    </row>
    <row r="17" spans="1:10" x14ac:dyDescent="0.25">
      <c r="A17" s="125" t="s">
        <v>134</v>
      </c>
      <c r="B17" s="126" t="s">
        <v>135</v>
      </c>
      <c r="C17" s="130" t="s">
        <v>53</v>
      </c>
      <c r="D17" s="122">
        <v>25</v>
      </c>
      <c r="E17" s="128">
        <v>0</v>
      </c>
      <c r="F17" s="129">
        <f t="shared" si="0"/>
        <v>0</v>
      </c>
    </row>
    <row r="18" spans="1:10" ht="51" x14ac:dyDescent="0.25">
      <c r="A18" s="131" t="s">
        <v>136</v>
      </c>
      <c r="B18" s="132" t="s">
        <v>137</v>
      </c>
      <c r="C18" s="133" t="s">
        <v>10</v>
      </c>
      <c r="D18" s="122"/>
      <c r="E18" s="134">
        <v>0</v>
      </c>
      <c r="F18" s="135">
        <f t="shared" si="0"/>
        <v>0</v>
      </c>
    </row>
    <row r="19" spans="1:10" x14ac:dyDescent="0.25">
      <c r="C19" s="189" t="s">
        <v>138</v>
      </c>
      <c r="D19" s="189"/>
      <c r="E19" s="189"/>
      <c r="F19" s="136">
        <f>SUM(F3:F18)</f>
        <v>0</v>
      </c>
      <c r="G19" s="137"/>
      <c r="J19" s="138"/>
    </row>
  </sheetData>
  <mergeCells count="2">
    <mergeCell ref="A1:F1"/>
    <mergeCell ref="C19:E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"/>
  <sheetViews>
    <sheetView workbookViewId="0">
      <selection activeCell="F18" sqref="F18"/>
    </sheetView>
  </sheetViews>
  <sheetFormatPr defaultRowHeight="15" x14ac:dyDescent="0.25"/>
  <cols>
    <col min="1" max="1" width="5.7109375" customWidth="1"/>
    <col min="2" max="2" width="22.5703125" bestFit="1" customWidth="1"/>
    <col min="3" max="3" width="10.42578125" customWidth="1"/>
    <col min="4" max="4" width="8.140625" bestFit="1" customWidth="1"/>
    <col min="5" max="5" width="21.28515625" customWidth="1"/>
    <col min="6" max="6" width="18.42578125" customWidth="1"/>
  </cols>
  <sheetData>
    <row r="1" spans="1:6" ht="77.25" customHeight="1" x14ac:dyDescent="0.25">
      <c r="A1" s="181" t="s">
        <v>139</v>
      </c>
      <c r="B1" s="181"/>
      <c r="C1" s="181"/>
      <c r="D1" s="181"/>
      <c r="E1" s="181"/>
      <c r="F1" s="181"/>
    </row>
    <row r="2" spans="1:6" x14ac:dyDescent="0.25">
      <c r="A2" s="44" t="s">
        <v>11</v>
      </c>
      <c r="B2" s="115"/>
      <c r="C2" s="179" t="s">
        <v>23</v>
      </c>
      <c r="D2" s="179" t="s">
        <v>2</v>
      </c>
      <c r="E2" s="179" t="s">
        <v>13</v>
      </c>
      <c r="F2" s="115" t="s">
        <v>14</v>
      </c>
    </row>
    <row r="3" spans="1:6" ht="45" x14ac:dyDescent="0.25">
      <c r="A3" s="45" t="s">
        <v>12</v>
      </c>
      <c r="B3" s="115" t="s">
        <v>0</v>
      </c>
      <c r="C3" s="179"/>
      <c r="D3" s="179"/>
      <c r="E3" s="179"/>
      <c r="F3" s="115" t="s">
        <v>15</v>
      </c>
    </row>
    <row r="4" spans="1:6" x14ac:dyDescent="0.25">
      <c r="A4" s="46" t="s">
        <v>16</v>
      </c>
      <c r="B4" s="51" t="s">
        <v>17</v>
      </c>
      <c r="C4" s="51" t="s">
        <v>18</v>
      </c>
      <c r="D4" s="51" t="s">
        <v>19</v>
      </c>
      <c r="E4" s="51" t="s">
        <v>20</v>
      </c>
      <c r="F4" s="51" t="s">
        <v>21</v>
      </c>
    </row>
    <row r="5" spans="1:6" x14ac:dyDescent="0.25">
      <c r="A5" s="190">
        <v>1</v>
      </c>
      <c r="B5" s="192" t="s">
        <v>140</v>
      </c>
      <c r="C5" s="184" t="s">
        <v>22</v>
      </c>
      <c r="D5" s="184">
        <v>1</v>
      </c>
      <c r="E5" s="194">
        <f>'[1]Optička mreža'!F19</f>
        <v>0</v>
      </c>
      <c r="F5" s="180">
        <f>E5</f>
        <v>0</v>
      </c>
    </row>
    <row r="6" spans="1:6" x14ac:dyDescent="0.25">
      <c r="A6" s="191"/>
      <c r="B6" s="193"/>
      <c r="C6" s="184"/>
      <c r="D6" s="184"/>
      <c r="E6" s="195"/>
      <c r="F6" s="180"/>
    </row>
    <row r="7" spans="1:6" x14ac:dyDescent="0.25">
      <c r="A7" s="185"/>
      <c r="B7" s="186" t="s">
        <v>141</v>
      </c>
      <c r="C7" s="186"/>
      <c r="D7" s="186"/>
      <c r="E7" s="186"/>
      <c r="F7" s="180">
        <f>SUM(F5:F5)</f>
        <v>0</v>
      </c>
    </row>
    <row r="8" spans="1:6" x14ac:dyDescent="0.25">
      <c r="A8" s="185"/>
      <c r="B8" s="186"/>
      <c r="C8" s="186"/>
      <c r="D8" s="186"/>
      <c r="E8" s="186"/>
      <c r="F8" s="184"/>
    </row>
    <row r="10" spans="1:6" ht="29.25" customHeight="1" x14ac:dyDescent="0.25">
      <c r="A10" s="139"/>
      <c r="B10" s="140" t="s">
        <v>142</v>
      </c>
      <c r="C10" s="141"/>
      <c r="D10" s="141"/>
      <c r="E10" s="142"/>
      <c r="F10" s="143"/>
    </row>
    <row r="11" spans="1:6" ht="29.25" customHeight="1" x14ac:dyDescent="0.25">
      <c r="A11" s="139" t="s">
        <v>90</v>
      </c>
      <c r="B11" s="140" t="s">
        <v>143</v>
      </c>
      <c r="C11" s="141"/>
      <c r="D11" s="141"/>
      <c r="E11" s="142"/>
      <c r="F11" s="146">
        <f>Rekapitulacija!F11</f>
        <v>0</v>
      </c>
    </row>
    <row r="12" spans="1:6" ht="30.75" customHeight="1" x14ac:dyDescent="0.25">
      <c r="A12" s="139" t="s">
        <v>92</v>
      </c>
      <c r="B12" s="140" t="s">
        <v>144</v>
      </c>
      <c r="C12" s="141"/>
      <c r="D12" s="141"/>
      <c r="E12" s="142"/>
      <c r="F12" s="146">
        <f>F7</f>
        <v>0</v>
      </c>
    </row>
    <row r="13" spans="1:6" ht="30.75" customHeight="1" x14ac:dyDescent="0.25">
      <c r="A13" s="139"/>
      <c r="B13" s="140" t="s">
        <v>61</v>
      </c>
      <c r="C13" s="141"/>
      <c r="D13" s="141"/>
      <c r="E13" s="142"/>
      <c r="F13" s="146">
        <f>SUM(F11:F12)</f>
        <v>0</v>
      </c>
    </row>
    <row r="14" spans="1:6" ht="30" customHeight="1" x14ac:dyDescent="0.25">
      <c r="A14" s="143"/>
      <c r="B14" s="140" t="s">
        <v>145</v>
      </c>
      <c r="C14" s="144"/>
      <c r="D14" s="144"/>
      <c r="E14" s="145"/>
      <c r="F14" s="146">
        <f>F13*0.25</f>
        <v>0</v>
      </c>
    </row>
    <row r="15" spans="1:6" ht="29.25" customHeight="1" x14ac:dyDescent="0.25">
      <c r="A15" s="143"/>
      <c r="B15" s="140" t="s">
        <v>146</v>
      </c>
      <c r="C15" s="141"/>
      <c r="D15" s="141"/>
      <c r="E15" s="142"/>
      <c r="F15" s="146">
        <f>F13+F14</f>
        <v>0</v>
      </c>
    </row>
  </sheetData>
  <mergeCells count="13">
    <mergeCell ref="A7:A8"/>
    <mergeCell ref="B7:E8"/>
    <mergeCell ref="F7:F8"/>
    <mergeCell ref="A1:F1"/>
    <mergeCell ref="C2:C3"/>
    <mergeCell ref="D2:D3"/>
    <mergeCell ref="E2:E3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NASLOVNA</vt:lpstr>
      <vt:lpstr>2.Dom kulture</vt:lpstr>
      <vt:lpstr>5.Sv.Kajo</vt:lpstr>
      <vt:lpstr>Snimač</vt:lpstr>
      <vt:lpstr>Rekapitulacija</vt:lpstr>
      <vt:lpstr>Optička mreža</vt:lpstr>
      <vt:lpstr>rekapi</vt:lpstr>
      <vt:lpstr>'2.Dom kulture'!Podrucje_ispisa</vt:lpstr>
      <vt:lpstr>'5.Sv.Kajo'!Podrucje_ispisa</vt:lpstr>
      <vt:lpstr>NASLOVNA!Podrucje_ispisa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FILD007</dc:creator>
  <cp:lastModifiedBy>Korisnik</cp:lastModifiedBy>
  <cp:lastPrinted>2021-10-20T05:46:35Z</cp:lastPrinted>
  <dcterms:created xsi:type="dcterms:W3CDTF">2015-07-03T11:25:55Z</dcterms:created>
  <dcterms:modified xsi:type="dcterms:W3CDTF">2021-11-12T09:01:22Z</dcterms:modified>
</cp:coreProperties>
</file>